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312" windowHeight="12528" activeTab="2"/>
  </bookViews>
  <sheets>
    <sheet name="Bežný rozpočet - výdavky" sheetId="1" r:id="rId1"/>
    <sheet name="Kapitálové výdavky" sheetId="2" r:id="rId2"/>
    <sheet name="Rozpočet - príjmy" sheetId="3" r:id="rId3"/>
  </sheets>
  <definedNames/>
  <calcPr fullCalcOnLoad="1"/>
</workbook>
</file>

<file path=xl/sharedStrings.xml><?xml version="1.0" encoding="utf-8"?>
<sst xmlns="http://schemas.openxmlformats.org/spreadsheetml/2006/main" count="259" uniqueCount="139">
  <si>
    <t>Bežné výdavky v €</t>
  </si>
  <si>
    <t>Aktivita</t>
  </si>
  <si>
    <t>Funkčná</t>
  </si>
  <si>
    <t>klasifikácia</t>
  </si>
  <si>
    <t>Ukazovateľ</t>
  </si>
  <si>
    <t>Výkon funkcie starostu</t>
  </si>
  <si>
    <t>01.1.1.6</t>
  </si>
  <si>
    <t>Obec</t>
  </si>
  <si>
    <t>Vnútorná kontrola</t>
  </si>
  <si>
    <t>Prevádzka úradu</t>
  </si>
  <si>
    <t>PROGRAM 1: Plánovanie, manažment a kontrola</t>
  </si>
  <si>
    <t>PROGRAM 3: Interné služby</t>
  </si>
  <si>
    <t>PROGRAM 4: Služby občanom</t>
  </si>
  <si>
    <t>Miestny rozhlas</t>
  </si>
  <si>
    <t>08.2.0.9</t>
  </si>
  <si>
    <t>Verejné osvetlenie</t>
  </si>
  <si>
    <t>Cintorín a dom smútku</t>
  </si>
  <si>
    <t>Budova základnej školy</t>
  </si>
  <si>
    <t>08.4.0</t>
  </si>
  <si>
    <t>08.3.0</t>
  </si>
  <si>
    <t>06.4.0</t>
  </si>
  <si>
    <t>06.6.0</t>
  </si>
  <si>
    <t>Zásobovanie vodou</t>
  </si>
  <si>
    <t>06.3.0</t>
  </si>
  <si>
    <t>PROGRAM 6: Odpadové hospodárstvo</t>
  </si>
  <si>
    <t>Vývoz a uloženie odpadu</t>
  </si>
  <si>
    <t>Nakladanie s odpadovými vodami</t>
  </si>
  <si>
    <t>05.1.0</t>
  </si>
  <si>
    <t>05.2.0</t>
  </si>
  <si>
    <t>04.6.0</t>
  </si>
  <si>
    <t>Materská škola</t>
  </si>
  <si>
    <t>Školské stravovanie</t>
  </si>
  <si>
    <t>09.1.1</t>
  </si>
  <si>
    <t>09.6.0.1</t>
  </si>
  <si>
    <t>PROGRAM 9: Šport</t>
  </si>
  <si>
    <t>Futbalový štadión</t>
  </si>
  <si>
    <t>08.1.0</t>
  </si>
  <si>
    <t>PROGRAM 10: Kultúra</t>
  </si>
  <si>
    <t>Kultúrny dom</t>
  </si>
  <si>
    <t>Knižnica</t>
  </si>
  <si>
    <t>Podpora kultúrnych aktivít</t>
  </si>
  <si>
    <t>Verejná zeleň</t>
  </si>
  <si>
    <t>06.2.0</t>
  </si>
  <si>
    <t>PROGRAM 12: Sociálne služby</t>
  </si>
  <si>
    <t>Opatrovateľská služba</t>
  </si>
  <si>
    <t>Dávky v sociálnej a hmotnej núdzi</t>
  </si>
  <si>
    <t>10.4.0</t>
  </si>
  <si>
    <t>10.7.0</t>
  </si>
  <si>
    <t>Bežné výdavky spolu</t>
  </si>
  <si>
    <t>rok 2012</t>
  </si>
  <si>
    <t>rok 2013</t>
  </si>
  <si>
    <t>PROGRAM 7: Komunikácie</t>
  </si>
  <si>
    <t>PROGRAM 8: Vzdelávanie</t>
  </si>
  <si>
    <t>PROGRAM 11: Prostredie pre život</t>
  </si>
  <si>
    <t>Ostatné kultúrne služby</t>
  </si>
  <si>
    <t>Predškolská výchova</t>
  </si>
  <si>
    <t xml:space="preserve">Školské stravovanie </t>
  </si>
  <si>
    <t>Rekreačné a športové služby</t>
  </si>
  <si>
    <t>Bývanie a občianska vybavenosť</t>
  </si>
  <si>
    <t>Vysielacie a vydavateľ. služby</t>
  </si>
  <si>
    <t>Nakladanie s odpadmi</t>
  </si>
  <si>
    <t>Čistenie a údržba miestnych komun.</t>
  </si>
  <si>
    <t>Komunikácie</t>
  </si>
  <si>
    <t>Rozvoj obce</t>
  </si>
  <si>
    <t>Rodina a deti</t>
  </si>
  <si>
    <t>Sociálna pomoc</t>
  </si>
  <si>
    <t>10.2.0.2</t>
  </si>
  <si>
    <t>Ďalšie sociálne služby</t>
  </si>
  <si>
    <t>08.2.0.5</t>
  </si>
  <si>
    <t>rok 2014</t>
  </si>
  <si>
    <t>Kapitálové výdavky v €</t>
  </si>
  <si>
    <t>Kategória</t>
  </si>
  <si>
    <t>Ekonomická</t>
  </si>
  <si>
    <t>Názov položky</t>
  </si>
  <si>
    <t>Daňové príjmy</t>
  </si>
  <si>
    <t>Výnos dane z príjmov územnej samospráve</t>
  </si>
  <si>
    <t>Dane z príjmov a kapitálového majetku</t>
  </si>
  <si>
    <t>Dane z majetku</t>
  </si>
  <si>
    <t>Domáce dane na tovary a služby</t>
  </si>
  <si>
    <t>133 001</t>
  </si>
  <si>
    <t>133 013</t>
  </si>
  <si>
    <t>Príjmy z podnikania a z vlastníctva majetku</t>
  </si>
  <si>
    <t>Z prenajatých pozemkov</t>
  </si>
  <si>
    <t>133 014</t>
  </si>
  <si>
    <t>Daň za jadrové zariadenie</t>
  </si>
  <si>
    <t>212 003</t>
  </si>
  <si>
    <t>Z prenajatých budov</t>
  </si>
  <si>
    <t>Administratívne a iné poplatky a platby</t>
  </si>
  <si>
    <t>221 004</t>
  </si>
  <si>
    <t>Správne poplatky</t>
  </si>
  <si>
    <t>Úroky z vkladov</t>
  </si>
  <si>
    <t>Úroky z účtov</t>
  </si>
  <si>
    <t>Iné nedaňové príjmy</t>
  </si>
  <si>
    <t>Príjem z refundácie nákladov na energie</t>
  </si>
  <si>
    <t>Zo štátneho rozpočtu</t>
  </si>
  <si>
    <t>Z predaja pozemkov</t>
  </si>
  <si>
    <t xml:space="preserve">Čerpanie z rezervného fondu obce </t>
  </si>
  <si>
    <t>Príjmy v €</t>
  </si>
  <si>
    <t>Za komunálne odpady a drobné stavebné odpady</t>
  </si>
  <si>
    <t>PRÍJMY SPOLU</t>
  </si>
  <si>
    <t>BEŽNÉ PRÍJMY SPOLU</t>
  </si>
  <si>
    <t>Nedaňové príjmy</t>
  </si>
  <si>
    <t>Granty a transfery</t>
  </si>
  <si>
    <t>KAPITÁLOVÉ PRÍJMY SPOLU</t>
  </si>
  <si>
    <t>Kapitálové príjmy</t>
  </si>
  <si>
    <t>Iné platby (MR vyhlasovanie, separovaný odpad ...)</t>
  </si>
  <si>
    <t>Z ostatných finančných operácií</t>
  </si>
  <si>
    <t>Nakladanie s odpad. vodami</t>
  </si>
  <si>
    <t>Čerpanie</t>
  </si>
  <si>
    <t>rok 2011</t>
  </si>
  <si>
    <t>Rozpočet</t>
  </si>
  <si>
    <t xml:space="preserve">229 </t>
  </si>
  <si>
    <t>rok 2015</t>
  </si>
  <si>
    <t>Daň z nehnuteľností</t>
  </si>
  <si>
    <t>Daň za psa, verejné priestravnsto</t>
  </si>
  <si>
    <t xml:space="preserve">Kultúrny dom </t>
  </si>
  <si>
    <t>Predškolské vzdelávanie</t>
  </si>
  <si>
    <t>Finančné operácie výdavkové v €</t>
  </si>
  <si>
    <t>Finančné operácie spolu</t>
  </si>
  <si>
    <t xml:space="preserve">Kapitálové transfery </t>
  </si>
  <si>
    <t>rok 2016</t>
  </si>
  <si>
    <t>Voľby</t>
  </si>
  <si>
    <t>Podpora miestnej zamestnanosti</t>
  </si>
  <si>
    <t>2013</t>
  </si>
  <si>
    <t>200</t>
  </si>
  <si>
    <t>Poplatky nerozpočtované</t>
  </si>
  <si>
    <t xml:space="preserve">FINANČNÉ OPERÁCIE </t>
  </si>
  <si>
    <t>NEROZPOČTOVANÉ</t>
  </si>
  <si>
    <t>Výdavky v € spolu</t>
  </si>
  <si>
    <t>VÝDAVKY SPOLU</t>
  </si>
  <si>
    <t>BEŽNÉ VÝDAVKY SPOLU</t>
  </si>
  <si>
    <t>KAPITÁLOVÉ VÝDAVKY SPOLU</t>
  </si>
  <si>
    <t>FINANČNÉ OPERÁCIE  VÝDAVKOVÉ SPOLU</t>
  </si>
  <si>
    <t>Výdavky nerozpočtované</t>
  </si>
  <si>
    <t>Čerpanie z rezervného fondu</t>
  </si>
  <si>
    <t>Ďalšie platby (odber vody, ovzdušie)</t>
  </si>
  <si>
    <t xml:space="preserve">Obec - voľby </t>
  </si>
  <si>
    <t>Rozpočet na rok 2014 a roky 2015 a 2016 - schválený</t>
  </si>
  <si>
    <t>Rozpočet obce Šterusy  bol schválený dňa 9.12.2013 uznesením číslo 40/2013</t>
  </si>
</sst>
</file>

<file path=xl/styles.xml><?xml version="1.0" encoding="utf-8"?>
<styleSheet xmlns="http://schemas.openxmlformats.org/spreadsheetml/2006/main">
  <numFmts count="8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/>
      <top style="thin"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thin"/>
    </border>
    <border>
      <left style="medium"/>
      <right style="thin"/>
      <top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thin"/>
    </border>
    <border>
      <left style="medium"/>
      <right/>
      <top/>
      <bottom/>
    </border>
    <border>
      <left/>
      <right style="medium"/>
      <top/>
      <bottom style="thin"/>
    </border>
    <border>
      <left style="medium"/>
      <right style="medium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17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/>
    </xf>
    <xf numFmtId="3" fontId="2" fillId="0" borderId="19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 vertical="center"/>
    </xf>
    <xf numFmtId="3" fontId="2" fillId="0" borderId="21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49" fontId="0" fillId="0" borderId="17" xfId="0" applyNumberFormat="1" applyFont="1" applyBorder="1" applyAlignment="1">
      <alignment vertical="center"/>
    </xf>
    <xf numFmtId="3" fontId="0" fillId="0" borderId="27" xfId="0" applyNumberFormat="1" applyFont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 vertical="center"/>
    </xf>
    <xf numFmtId="49" fontId="0" fillId="0" borderId="28" xfId="0" applyNumberFormat="1" applyFont="1" applyBorder="1" applyAlignment="1">
      <alignment horizontal="center" vertical="center"/>
    </xf>
    <xf numFmtId="49" fontId="0" fillId="0" borderId="29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3" fontId="0" fillId="0" borderId="29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3" fontId="0" fillId="0" borderId="3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/>
    </xf>
    <xf numFmtId="0" fontId="0" fillId="0" borderId="13" xfId="0" applyFont="1" applyBorder="1" applyAlignment="1">
      <alignment/>
    </xf>
    <xf numFmtId="3" fontId="2" fillId="0" borderId="24" xfId="0" applyNumberFormat="1" applyFont="1" applyBorder="1" applyAlignment="1">
      <alignment horizontal="right" vertical="center"/>
    </xf>
    <xf numFmtId="3" fontId="2" fillId="0" borderId="29" xfId="0" applyNumberFormat="1" applyFont="1" applyBorder="1" applyAlignment="1">
      <alignment horizontal="right" vertical="center"/>
    </xf>
    <xf numFmtId="49" fontId="0" fillId="0" borderId="2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3" fontId="0" fillId="0" borderId="24" xfId="0" applyNumberFormat="1" applyFont="1" applyBorder="1" applyAlignment="1">
      <alignment horizontal="right" vertical="center"/>
    </xf>
    <xf numFmtId="3" fontId="0" fillId="0" borderId="29" xfId="0" applyNumberFormat="1" applyFont="1" applyBorder="1" applyAlignment="1">
      <alignment horizontal="right" vertical="center"/>
    </xf>
    <xf numFmtId="0" fontId="0" fillId="0" borderId="38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30" xfId="0" applyFont="1" applyBorder="1" applyAlignment="1">
      <alignment/>
    </xf>
    <xf numFmtId="49" fontId="0" fillId="0" borderId="39" xfId="0" applyNumberFormat="1" applyFont="1" applyBorder="1" applyAlignment="1">
      <alignment/>
    </xf>
    <xf numFmtId="3" fontId="0" fillId="0" borderId="40" xfId="0" applyNumberFormat="1" applyFont="1" applyBorder="1" applyAlignment="1">
      <alignment horizontal="right" vertical="center"/>
    </xf>
    <xf numFmtId="3" fontId="0" fillId="0" borderId="31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/>
    </xf>
    <xf numFmtId="3" fontId="0" fillId="0" borderId="41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4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vertical="center"/>
    </xf>
    <xf numFmtId="3" fontId="0" fillId="0" borderId="46" xfId="0" applyNumberFormat="1" applyFont="1" applyBorder="1" applyAlignment="1">
      <alignment horizontal="right" vertical="center"/>
    </xf>
    <xf numFmtId="0" fontId="0" fillId="0" borderId="40" xfId="0" applyFont="1" applyBorder="1" applyAlignment="1">
      <alignment vertical="center"/>
    </xf>
    <xf numFmtId="3" fontId="0" fillId="0" borderId="25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vertical="center"/>
    </xf>
    <xf numFmtId="3" fontId="0" fillId="0" borderId="17" xfId="0" applyNumberFormat="1" applyFont="1" applyBorder="1" applyAlignment="1">
      <alignment horizontal="right" vertical="center"/>
    </xf>
    <xf numFmtId="3" fontId="0" fillId="0" borderId="19" xfId="0" applyNumberFormat="1" applyFont="1" applyBorder="1" applyAlignment="1">
      <alignment horizontal="right" vertical="center"/>
    </xf>
    <xf numFmtId="3" fontId="0" fillId="0" borderId="18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vertical="center"/>
    </xf>
    <xf numFmtId="3" fontId="0" fillId="0" borderId="14" xfId="0" applyNumberFormat="1" applyFont="1" applyBorder="1" applyAlignment="1">
      <alignment horizontal="right" vertical="center"/>
    </xf>
    <xf numFmtId="0" fontId="0" fillId="0" borderId="47" xfId="0" applyFont="1" applyBorder="1" applyAlignment="1">
      <alignment horizontal="center" vertical="center"/>
    </xf>
    <xf numFmtId="3" fontId="0" fillId="0" borderId="48" xfId="0" applyNumberFormat="1" applyFont="1" applyBorder="1" applyAlignment="1">
      <alignment horizontal="right" vertical="center"/>
    </xf>
    <xf numFmtId="3" fontId="0" fillId="0" borderId="49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50" xfId="0" applyNumberFormat="1" applyFont="1" applyBorder="1" applyAlignment="1">
      <alignment horizontal="right" vertical="center"/>
    </xf>
    <xf numFmtId="3" fontId="0" fillId="0" borderId="51" xfId="0" applyNumberFormat="1" applyFont="1" applyBorder="1" applyAlignment="1">
      <alignment horizontal="right" vertical="center"/>
    </xf>
    <xf numFmtId="3" fontId="2" fillId="0" borderId="52" xfId="0" applyNumberFormat="1" applyFont="1" applyBorder="1" applyAlignment="1">
      <alignment horizontal="right" vertical="center"/>
    </xf>
    <xf numFmtId="3" fontId="0" fillId="0" borderId="53" xfId="0" applyNumberFormat="1" applyFont="1" applyBorder="1" applyAlignment="1">
      <alignment horizontal="right" vertical="center"/>
    </xf>
    <xf numFmtId="0" fontId="2" fillId="0" borderId="45" xfId="0" applyFont="1" applyBorder="1" applyAlignment="1">
      <alignment vertical="center"/>
    </xf>
    <xf numFmtId="3" fontId="2" fillId="0" borderId="25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0" fontId="2" fillId="0" borderId="4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47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2" fillId="0" borderId="35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6" fillId="0" borderId="56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" fillId="0" borderId="58" xfId="0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0" fillId="0" borderId="60" xfId="0" applyFont="1" applyBorder="1" applyAlignment="1">
      <alignment horizontal="left" vertical="center"/>
    </xf>
    <xf numFmtId="0" fontId="0" fillId="0" borderId="61" xfId="0" applyFont="1" applyBorder="1" applyAlignment="1">
      <alignment horizontal="left" vertical="center"/>
    </xf>
    <xf numFmtId="0" fontId="2" fillId="0" borderId="60" xfId="0" applyFont="1" applyBorder="1" applyAlignment="1">
      <alignment horizontal="left" vertical="center"/>
    </xf>
    <xf numFmtId="0" fontId="2" fillId="0" borderId="52" xfId="0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view="pageBreakPreview" zoomScaleSheetLayoutView="100" zoomScalePageLayoutView="0" workbookViewId="0" topLeftCell="A34">
      <selection activeCell="P58" sqref="P58"/>
    </sheetView>
  </sheetViews>
  <sheetFormatPr defaultColWidth="9.140625" defaultRowHeight="12.75"/>
  <cols>
    <col min="1" max="1" width="6.57421875" style="0" customWidth="1"/>
    <col min="2" max="2" width="9.7109375" style="0" customWidth="1"/>
    <col min="3" max="3" width="27.7109375" style="0" customWidth="1"/>
    <col min="4" max="4" width="8.7109375" style="0" customWidth="1"/>
    <col min="5" max="5" width="7.7109375" style="0" customWidth="1"/>
  </cols>
  <sheetData>
    <row r="1" spans="1:10" s="1" customFormat="1" ht="15" customHeight="1">
      <c r="A1" s="121" t="s">
        <v>137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0" s="1" customFormat="1" ht="15" customHeight="1" thickBot="1">
      <c r="A2" s="111" t="s">
        <v>0</v>
      </c>
      <c r="B2" s="111"/>
      <c r="C2" s="111"/>
      <c r="D2" s="122"/>
      <c r="E2" s="111"/>
      <c r="F2" s="111"/>
      <c r="G2" s="111"/>
      <c r="H2" s="111"/>
      <c r="I2" s="111"/>
      <c r="J2" s="111"/>
    </row>
    <row r="3" spans="1:10" ht="13.5" customHeight="1">
      <c r="A3" s="112" t="s">
        <v>1</v>
      </c>
      <c r="B3" s="57" t="s">
        <v>2</v>
      </c>
      <c r="C3" s="114" t="s">
        <v>4</v>
      </c>
      <c r="D3" s="48" t="s">
        <v>108</v>
      </c>
      <c r="E3" s="48" t="s">
        <v>108</v>
      </c>
      <c r="F3" s="48" t="s">
        <v>110</v>
      </c>
      <c r="G3" s="49" t="s">
        <v>108</v>
      </c>
      <c r="H3" s="48" t="s">
        <v>110</v>
      </c>
      <c r="I3" s="49" t="s">
        <v>110</v>
      </c>
      <c r="J3" s="49" t="s">
        <v>110</v>
      </c>
    </row>
    <row r="4" spans="1:10" ht="13.5" customHeight="1" thickBot="1">
      <c r="A4" s="113"/>
      <c r="B4" s="58" t="s">
        <v>3</v>
      </c>
      <c r="C4" s="115"/>
      <c r="D4" s="6">
        <v>2011</v>
      </c>
      <c r="E4" s="6">
        <v>2012</v>
      </c>
      <c r="F4" s="6">
        <v>2013</v>
      </c>
      <c r="G4" s="7">
        <v>2013</v>
      </c>
      <c r="H4" s="6" t="s">
        <v>69</v>
      </c>
      <c r="I4" s="7" t="s">
        <v>112</v>
      </c>
      <c r="J4" s="7" t="s">
        <v>120</v>
      </c>
    </row>
    <row r="5" spans="1:10" ht="13.5" customHeight="1" thickBot="1">
      <c r="A5" s="116" t="s">
        <v>48</v>
      </c>
      <c r="B5" s="117"/>
      <c r="C5" s="117"/>
      <c r="D5" s="16">
        <f>SUM(D6+D11+D16+D28+D33+D36+D41+D44+D51+D56)</f>
        <v>154689</v>
      </c>
      <c r="E5" s="16">
        <f>SUM(E6+E11+E16+E28+E33+E36+E41+E44+E51+E56)</f>
        <v>154076</v>
      </c>
      <c r="F5" s="16">
        <f>SUM(F11+F16+F28+F33+F36+F41+F44+F51+F56+F6)</f>
        <v>172915</v>
      </c>
      <c r="G5" s="17">
        <f>SUM(G6+G11+G16+G28+G33+G36+G41+G44+G51+G56)</f>
        <v>163533</v>
      </c>
      <c r="H5" s="16">
        <f>SUM(H11+H16+H28+H33+H36+H41+H44+H51+H56+H6)</f>
        <v>196700</v>
      </c>
      <c r="I5" s="17">
        <f>SUM(I6+I11+I16+I28+I33+I36+I41+I44+I51+I56)</f>
        <v>188340</v>
      </c>
      <c r="J5" s="17">
        <f>SUM(J6+J11+J16+J28+J33+J36+J41+J44+J51+J56)</f>
        <v>188340</v>
      </c>
    </row>
    <row r="6" spans="1:10" ht="13.5" customHeight="1">
      <c r="A6" s="106" t="s">
        <v>10</v>
      </c>
      <c r="B6" s="107"/>
      <c r="C6" s="108"/>
      <c r="D6" s="18">
        <f aca="true" t="shared" si="0" ref="D6:J6">SUM(D8+D10)</f>
        <v>26844</v>
      </c>
      <c r="E6" s="18">
        <f t="shared" si="0"/>
        <v>29067</v>
      </c>
      <c r="F6" s="18">
        <f t="shared" si="0"/>
        <v>30545</v>
      </c>
      <c r="G6" s="19">
        <f t="shared" si="0"/>
        <v>29044</v>
      </c>
      <c r="H6" s="18">
        <f t="shared" si="0"/>
        <v>36650</v>
      </c>
      <c r="I6" s="19">
        <f t="shared" si="0"/>
        <v>30940</v>
      </c>
      <c r="J6" s="19">
        <f t="shared" si="0"/>
        <v>30940</v>
      </c>
    </row>
    <row r="7" spans="1:10" ht="13.5" customHeight="1">
      <c r="A7" s="3">
        <v>1</v>
      </c>
      <c r="B7" s="109" t="s">
        <v>5</v>
      </c>
      <c r="C7" s="110"/>
      <c r="D7" s="60"/>
      <c r="E7" s="60"/>
      <c r="F7" s="60"/>
      <c r="G7" s="61"/>
      <c r="H7" s="60"/>
      <c r="I7" s="61"/>
      <c r="J7" s="61"/>
    </row>
    <row r="8" spans="1:10" ht="13.5" customHeight="1">
      <c r="A8" s="62"/>
      <c r="B8" s="63" t="s">
        <v>6</v>
      </c>
      <c r="C8" s="51" t="s">
        <v>7</v>
      </c>
      <c r="D8" s="60">
        <v>22475</v>
      </c>
      <c r="E8" s="60">
        <v>24278</v>
      </c>
      <c r="F8" s="60">
        <v>25590</v>
      </c>
      <c r="G8" s="61">
        <v>24257</v>
      </c>
      <c r="H8" s="60">
        <v>31300</v>
      </c>
      <c r="I8" s="61">
        <v>25590</v>
      </c>
      <c r="J8" s="61">
        <v>25590</v>
      </c>
    </row>
    <row r="9" spans="1:10" ht="13.5" customHeight="1">
      <c r="A9" s="3">
        <v>2</v>
      </c>
      <c r="B9" s="109" t="s">
        <v>8</v>
      </c>
      <c r="C9" s="110"/>
      <c r="D9" s="60"/>
      <c r="E9" s="60"/>
      <c r="F9" s="60"/>
      <c r="G9" s="61"/>
      <c r="H9" s="60"/>
      <c r="I9" s="61"/>
      <c r="J9" s="61"/>
    </row>
    <row r="10" spans="1:10" ht="13.5" customHeight="1" thickBot="1">
      <c r="A10" s="64"/>
      <c r="B10" s="65" t="s">
        <v>6</v>
      </c>
      <c r="C10" s="50" t="s">
        <v>7</v>
      </c>
      <c r="D10" s="66">
        <v>4369</v>
      </c>
      <c r="E10" s="66">
        <v>4789</v>
      </c>
      <c r="F10" s="66">
        <v>4955</v>
      </c>
      <c r="G10" s="67">
        <v>4787</v>
      </c>
      <c r="H10" s="66">
        <v>5350</v>
      </c>
      <c r="I10" s="67">
        <v>5350</v>
      </c>
      <c r="J10" s="67">
        <v>5350</v>
      </c>
    </row>
    <row r="11" spans="1:10" ht="13.5" customHeight="1">
      <c r="A11" s="106" t="s">
        <v>11</v>
      </c>
      <c r="B11" s="107"/>
      <c r="C11" s="108"/>
      <c r="D11" s="18">
        <f>SUM(D13)</f>
        <v>24307</v>
      </c>
      <c r="E11" s="18">
        <f>SUM(E13+E15)</f>
        <v>28834</v>
      </c>
      <c r="F11" s="18">
        <f>SUM(F13)</f>
        <v>26885</v>
      </c>
      <c r="G11" s="19">
        <f>SUM(G13+G15)</f>
        <v>27064</v>
      </c>
      <c r="H11" s="18">
        <f>SUM(H13+H15)</f>
        <v>30525</v>
      </c>
      <c r="I11" s="19">
        <f>SUM(I13)</f>
        <v>28405</v>
      </c>
      <c r="J11" s="19">
        <f>SUM(J13)</f>
        <v>28405</v>
      </c>
    </row>
    <row r="12" spans="1:10" ht="13.5" customHeight="1">
      <c r="A12" s="3">
        <v>1</v>
      </c>
      <c r="B12" s="109" t="s">
        <v>9</v>
      </c>
      <c r="C12" s="110"/>
      <c r="D12" s="60"/>
      <c r="E12" s="60"/>
      <c r="F12" s="60"/>
      <c r="G12" s="61"/>
      <c r="H12" s="60"/>
      <c r="I12" s="61"/>
      <c r="J12" s="61"/>
    </row>
    <row r="13" spans="1:10" ht="13.5" customHeight="1">
      <c r="A13" s="62"/>
      <c r="B13" s="63" t="s">
        <v>6</v>
      </c>
      <c r="C13" s="51" t="s">
        <v>7</v>
      </c>
      <c r="D13" s="60">
        <v>24307</v>
      </c>
      <c r="E13" s="60">
        <v>28096</v>
      </c>
      <c r="F13" s="60">
        <v>26885</v>
      </c>
      <c r="G13" s="61">
        <v>25944</v>
      </c>
      <c r="H13" s="60">
        <v>28125</v>
      </c>
      <c r="I13" s="61">
        <v>28405</v>
      </c>
      <c r="J13" s="61">
        <v>28405</v>
      </c>
    </row>
    <row r="14" spans="1:10" ht="13.5" customHeight="1">
      <c r="A14" s="4">
        <v>2</v>
      </c>
      <c r="B14" s="119" t="s">
        <v>121</v>
      </c>
      <c r="C14" s="120"/>
      <c r="D14" s="77"/>
      <c r="E14" s="77"/>
      <c r="F14" s="77"/>
      <c r="G14" s="87"/>
      <c r="H14" s="77"/>
      <c r="I14" s="87"/>
      <c r="J14" s="87"/>
    </row>
    <row r="15" spans="1:10" ht="13.5" customHeight="1" thickBot="1">
      <c r="A15" s="64"/>
      <c r="B15" s="65" t="s">
        <v>6</v>
      </c>
      <c r="C15" s="50" t="s">
        <v>136</v>
      </c>
      <c r="D15" s="66"/>
      <c r="E15" s="66">
        <v>738</v>
      </c>
      <c r="F15" s="66"/>
      <c r="G15" s="67">
        <v>1120</v>
      </c>
      <c r="H15" s="66">
        <v>2400</v>
      </c>
      <c r="I15" s="67"/>
      <c r="J15" s="67"/>
    </row>
    <row r="16" spans="1:10" ht="13.5" customHeight="1">
      <c r="A16" s="106" t="s">
        <v>12</v>
      </c>
      <c r="B16" s="107"/>
      <c r="C16" s="108"/>
      <c r="D16" s="18">
        <f aca="true" t="shared" si="1" ref="D16:J16">SUM(D18+D19+D21+D23+D25+D27)</f>
        <v>24839</v>
      </c>
      <c r="E16" s="18">
        <f t="shared" si="1"/>
        <v>22443</v>
      </c>
      <c r="F16" s="18">
        <f t="shared" si="1"/>
        <v>30800</v>
      </c>
      <c r="G16" s="19">
        <f t="shared" si="1"/>
        <v>30370</v>
      </c>
      <c r="H16" s="18">
        <f t="shared" si="1"/>
        <v>36250</v>
      </c>
      <c r="I16" s="19">
        <f t="shared" si="1"/>
        <v>35510</v>
      </c>
      <c r="J16" s="19">
        <f t="shared" si="1"/>
        <v>35510</v>
      </c>
    </row>
    <row r="17" spans="1:10" ht="13.5" customHeight="1">
      <c r="A17" s="3">
        <v>1</v>
      </c>
      <c r="B17" s="109" t="s">
        <v>13</v>
      </c>
      <c r="C17" s="110"/>
      <c r="D17" s="60"/>
      <c r="E17" s="60"/>
      <c r="F17" s="60"/>
      <c r="G17" s="61"/>
      <c r="H17" s="60"/>
      <c r="I17" s="61"/>
      <c r="J17" s="61"/>
    </row>
    <row r="18" spans="1:10" ht="13.5" customHeight="1">
      <c r="A18" s="68"/>
      <c r="B18" s="63" t="s">
        <v>14</v>
      </c>
      <c r="C18" s="51" t="s">
        <v>54</v>
      </c>
      <c r="D18" s="60">
        <v>806</v>
      </c>
      <c r="E18" s="60">
        <v>0</v>
      </c>
      <c r="F18" s="60">
        <v>300</v>
      </c>
      <c r="G18" s="61">
        <v>85</v>
      </c>
      <c r="H18" s="60">
        <v>300</v>
      </c>
      <c r="I18" s="61">
        <v>300</v>
      </c>
      <c r="J18" s="61">
        <v>300</v>
      </c>
    </row>
    <row r="19" spans="1:10" ht="13.5" customHeight="1">
      <c r="A19" s="62"/>
      <c r="B19" s="63" t="s">
        <v>19</v>
      </c>
      <c r="C19" s="51" t="s">
        <v>59</v>
      </c>
      <c r="D19" s="60">
        <v>243</v>
      </c>
      <c r="E19" s="60">
        <v>76</v>
      </c>
      <c r="F19" s="60">
        <v>250</v>
      </c>
      <c r="G19" s="61">
        <v>167</v>
      </c>
      <c r="H19" s="60">
        <v>250</v>
      </c>
      <c r="I19" s="61">
        <v>250</v>
      </c>
      <c r="J19" s="61">
        <v>250</v>
      </c>
    </row>
    <row r="20" spans="1:10" ht="13.5" customHeight="1">
      <c r="A20" s="3">
        <v>2</v>
      </c>
      <c r="B20" s="109" t="s">
        <v>15</v>
      </c>
      <c r="C20" s="110"/>
      <c r="D20" s="60"/>
      <c r="E20" s="60"/>
      <c r="F20" s="60"/>
      <c r="G20" s="61"/>
      <c r="H20" s="60"/>
      <c r="I20" s="61"/>
      <c r="J20" s="61"/>
    </row>
    <row r="21" spans="1:10" ht="13.5" customHeight="1">
      <c r="A21" s="62"/>
      <c r="B21" s="63" t="s">
        <v>20</v>
      </c>
      <c r="C21" s="51" t="s">
        <v>15</v>
      </c>
      <c r="D21" s="60">
        <v>4735</v>
      </c>
      <c r="E21" s="60">
        <v>2806</v>
      </c>
      <c r="F21" s="60">
        <v>5100</v>
      </c>
      <c r="G21" s="61">
        <v>6821</v>
      </c>
      <c r="H21" s="60">
        <v>7100</v>
      </c>
      <c r="I21" s="61">
        <v>7100</v>
      </c>
      <c r="J21" s="61">
        <v>7100</v>
      </c>
    </row>
    <row r="22" spans="1:10" ht="13.5" customHeight="1">
      <c r="A22" s="3">
        <v>3</v>
      </c>
      <c r="B22" s="109" t="s">
        <v>16</v>
      </c>
      <c r="C22" s="110"/>
      <c r="D22" s="60"/>
      <c r="E22" s="60"/>
      <c r="F22" s="60"/>
      <c r="G22" s="61"/>
      <c r="H22" s="60"/>
      <c r="I22" s="61"/>
      <c r="J22" s="61"/>
    </row>
    <row r="23" spans="1:10" ht="13.5" customHeight="1">
      <c r="A23" s="62"/>
      <c r="B23" s="63" t="s">
        <v>18</v>
      </c>
      <c r="C23" s="51" t="s">
        <v>16</v>
      </c>
      <c r="D23" s="60">
        <v>304</v>
      </c>
      <c r="E23" s="60">
        <v>849</v>
      </c>
      <c r="F23" s="60">
        <v>500</v>
      </c>
      <c r="G23" s="61">
        <v>355</v>
      </c>
      <c r="H23" s="60">
        <v>2550</v>
      </c>
      <c r="I23" s="61">
        <v>550</v>
      </c>
      <c r="J23" s="61">
        <v>550</v>
      </c>
    </row>
    <row r="24" spans="1:10" ht="13.5" customHeight="1">
      <c r="A24" s="3">
        <v>4</v>
      </c>
      <c r="B24" s="109" t="s">
        <v>17</v>
      </c>
      <c r="C24" s="110"/>
      <c r="D24" s="60"/>
      <c r="E24" s="60"/>
      <c r="F24" s="60"/>
      <c r="G24" s="61"/>
      <c r="H24" s="60"/>
      <c r="I24" s="61"/>
      <c r="J24" s="61"/>
    </row>
    <row r="25" spans="1:10" ht="13.5" customHeight="1">
      <c r="A25" s="62"/>
      <c r="B25" s="63" t="s">
        <v>21</v>
      </c>
      <c r="C25" s="51" t="s">
        <v>58</v>
      </c>
      <c r="D25" s="60">
        <v>5316</v>
      </c>
      <c r="E25" s="60">
        <v>3914</v>
      </c>
      <c r="F25" s="60">
        <v>4180</v>
      </c>
      <c r="G25" s="61">
        <v>5557</v>
      </c>
      <c r="H25" s="60">
        <v>5480</v>
      </c>
      <c r="I25" s="61">
        <v>5580</v>
      </c>
      <c r="J25" s="61">
        <v>5580</v>
      </c>
    </row>
    <row r="26" spans="1:10" ht="13.5" customHeight="1">
      <c r="A26" s="3">
        <v>5</v>
      </c>
      <c r="B26" s="109" t="s">
        <v>22</v>
      </c>
      <c r="C26" s="110"/>
      <c r="D26" s="60"/>
      <c r="E26" s="60"/>
      <c r="F26" s="60"/>
      <c r="G26" s="61"/>
      <c r="H26" s="60"/>
      <c r="I26" s="61"/>
      <c r="J26" s="61"/>
    </row>
    <row r="27" spans="1:10" ht="13.5" customHeight="1" thickBot="1">
      <c r="A27" s="64"/>
      <c r="B27" s="65" t="s">
        <v>23</v>
      </c>
      <c r="C27" s="50" t="s">
        <v>22</v>
      </c>
      <c r="D27" s="66">
        <v>13435</v>
      </c>
      <c r="E27" s="66">
        <v>14798</v>
      </c>
      <c r="F27" s="66">
        <v>20470</v>
      </c>
      <c r="G27" s="67">
        <v>17385</v>
      </c>
      <c r="H27" s="66">
        <v>20570</v>
      </c>
      <c r="I27" s="67">
        <v>21730</v>
      </c>
      <c r="J27" s="67">
        <v>21730</v>
      </c>
    </row>
    <row r="28" spans="1:10" ht="13.5" customHeight="1">
      <c r="A28" s="106" t="s">
        <v>24</v>
      </c>
      <c r="B28" s="107"/>
      <c r="C28" s="108"/>
      <c r="D28" s="18">
        <f aca="true" t="shared" si="2" ref="D28:J28">SUM(D30+D32)</f>
        <v>9463</v>
      </c>
      <c r="E28" s="18">
        <f t="shared" si="2"/>
        <v>6886</v>
      </c>
      <c r="F28" s="18">
        <f t="shared" si="2"/>
        <v>10400</v>
      </c>
      <c r="G28" s="19">
        <f t="shared" si="2"/>
        <v>9850</v>
      </c>
      <c r="H28" s="18">
        <f t="shared" si="2"/>
        <v>11250</v>
      </c>
      <c r="I28" s="19">
        <f t="shared" si="2"/>
        <v>14650</v>
      </c>
      <c r="J28" s="19">
        <f t="shared" si="2"/>
        <v>14650</v>
      </c>
    </row>
    <row r="29" spans="1:10" ht="13.5" customHeight="1">
      <c r="A29" s="3">
        <v>1</v>
      </c>
      <c r="B29" s="109" t="s">
        <v>25</v>
      </c>
      <c r="C29" s="110"/>
      <c r="D29" s="60"/>
      <c r="E29" s="60"/>
      <c r="F29" s="60"/>
      <c r="G29" s="61"/>
      <c r="H29" s="60"/>
      <c r="I29" s="61"/>
      <c r="J29" s="61"/>
    </row>
    <row r="30" spans="1:10" ht="13.5" customHeight="1">
      <c r="A30" s="62"/>
      <c r="B30" s="63" t="s">
        <v>27</v>
      </c>
      <c r="C30" s="51" t="s">
        <v>60</v>
      </c>
      <c r="D30" s="60">
        <v>9463</v>
      </c>
      <c r="E30" s="60">
        <v>6844</v>
      </c>
      <c r="F30" s="60">
        <v>10100</v>
      </c>
      <c r="G30" s="61">
        <v>9850</v>
      </c>
      <c r="H30" s="60">
        <v>10950</v>
      </c>
      <c r="I30" s="61">
        <v>14350</v>
      </c>
      <c r="J30" s="61">
        <v>14350</v>
      </c>
    </row>
    <row r="31" spans="1:10" ht="13.5" customHeight="1">
      <c r="A31" s="3">
        <v>2</v>
      </c>
      <c r="B31" s="109" t="s">
        <v>26</v>
      </c>
      <c r="C31" s="110"/>
      <c r="D31" s="60"/>
      <c r="E31" s="60"/>
      <c r="F31" s="60"/>
      <c r="G31" s="61"/>
      <c r="H31" s="60"/>
      <c r="I31" s="61"/>
      <c r="J31" s="61"/>
    </row>
    <row r="32" spans="1:10" ht="13.5" customHeight="1" thickBot="1">
      <c r="A32" s="64"/>
      <c r="B32" s="65" t="s">
        <v>28</v>
      </c>
      <c r="C32" s="50" t="s">
        <v>26</v>
      </c>
      <c r="D32" s="66">
        <v>0</v>
      </c>
      <c r="E32" s="66">
        <v>42</v>
      </c>
      <c r="F32" s="66">
        <v>300</v>
      </c>
      <c r="G32" s="67">
        <v>0</v>
      </c>
      <c r="H32" s="66">
        <v>300</v>
      </c>
      <c r="I32" s="67">
        <v>300</v>
      </c>
      <c r="J32" s="67">
        <v>300</v>
      </c>
    </row>
    <row r="33" spans="1:10" ht="13.5" customHeight="1">
      <c r="A33" s="106" t="s">
        <v>51</v>
      </c>
      <c r="B33" s="107"/>
      <c r="C33" s="108"/>
      <c r="D33" s="18">
        <f aca="true" t="shared" si="3" ref="D33:J33">SUM(D35)</f>
        <v>305</v>
      </c>
      <c r="E33" s="18">
        <f t="shared" si="3"/>
        <v>2660</v>
      </c>
      <c r="F33" s="18">
        <f t="shared" si="3"/>
        <v>1000</v>
      </c>
      <c r="G33" s="19">
        <f t="shared" si="3"/>
        <v>2106</v>
      </c>
      <c r="H33" s="18">
        <f t="shared" si="3"/>
        <v>1100</v>
      </c>
      <c r="I33" s="19">
        <f t="shared" si="3"/>
        <v>1100</v>
      </c>
      <c r="J33" s="19">
        <f t="shared" si="3"/>
        <v>1100</v>
      </c>
    </row>
    <row r="34" spans="1:10" ht="13.5" customHeight="1">
      <c r="A34" s="3">
        <v>1</v>
      </c>
      <c r="B34" s="109" t="s">
        <v>61</v>
      </c>
      <c r="C34" s="110"/>
      <c r="D34" s="60"/>
      <c r="E34" s="60"/>
      <c r="F34" s="60"/>
      <c r="G34" s="61"/>
      <c r="H34" s="60"/>
      <c r="I34" s="61"/>
      <c r="J34" s="61"/>
    </row>
    <row r="35" spans="1:10" ht="13.5" customHeight="1" thickBot="1">
      <c r="A35" s="64"/>
      <c r="B35" s="65" t="s">
        <v>29</v>
      </c>
      <c r="C35" s="50" t="s">
        <v>62</v>
      </c>
      <c r="D35" s="66">
        <v>305</v>
      </c>
      <c r="E35" s="66">
        <v>2660</v>
      </c>
      <c r="F35" s="66">
        <v>1000</v>
      </c>
      <c r="G35" s="67">
        <v>2106</v>
      </c>
      <c r="H35" s="66">
        <v>1100</v>
      </c>
      <c r="I35" s="67">
        <v>1100</v>
      </c>
      <c r="J35" s="67">
        <v>1100</v>
      </c>
    </row>
    <row r="36" spans="1:10" ht="13.5" customHeight="1">
      <c r="A36" s="106" t="s">
        <v>52</v>
      </c>
      <c r="B36" s="107"/>
      <c r="C36" s="108"/>
      <c r="D36" s="18">
        <f aca="true" t="shared" si="4" ref="D36:J36">SUM(D38+D40)</f>
        <v>31929</v>
      </c>
      <c r="E36" s="18">
        <f t="shared" si="4"/>
        <v>35492</v>
      </c>
      <c r="F36" s="18">
        <f t="shared" si="4"/>
        <v>42225</v>
      </c>
      <c r="G36" s="19">
        <f t="shared" si="4"/>
        <v>37157</v>
      </c>
      <c r="H36" s="18">
        <f t="shared" si="4"/>
        <v>44445</v>
      </c>
      <c r="I36" s="19">
        <f t="shared" si="4"/>
        <v>44645</v>
      </c>
      <c r="J36" s="19">
        <f t="shared" si="4"/>
        <v>44645</v>
      </c>
    </row>
    <row r="37" spans="1:10" ht="13.5" customHeight="1">
      <c r="A37" s="3">
        <v>1</v>
      </c>
      <c r="B37" s="109" t="s">
        <v>30</v>
      </c>
      <c r="C37" s="110"/>
      <c r="D37" s="60"/>
      <c r="E37" s="60"/>
      <c r="F37" s="60"/>
      <c r="G37" s="61"/>
      <c r="H37" s="60"/>
      <c r="I37" s="61"/>
      <c r="J37" s="61"/>
    </row>
    <row r="38" spans="1:10" ht="13.5" customHeight="1">
      <c r="A38" s="62"/>
      <c r="B38" s="63" t="s">
        <v>32</v>
      </c>
      <c r="C38" s="51" t="s">
        <v>55</v>
      </c>
      <c r="D38" s="60">
        <v>23409</v>
      </c>
      <c r="E38" s="60">
        <v>25492</v>
      </c>
      <c r="F38" s="60">
        <v>30155</v>
      </c>
      <c r="G38" s="61">
        <v>26330</v>
      </c>
      <c r="H38" s="60">
        <v>31585</v>
      </c>
      <c r="I38" s="61">
        <v>31785</v>
      </c>
      <c r="J38" s="61">
        <v>31785</v>
      </c>
    </row>
    <row r="39" spans="1:10" ht="13.5" customHeight="1">
      <c r="A39" s="3">
        <v>2</v>
      </c>
      <c r="B39" s="109" t="s">
        <v>31</v>
      </c>
      <c r="C39" s="110"/>
      <c r="D39" s="60"/>
      <c r="E39" s="60"/>
      <c r="F39" s="60"/>
      <c r="G39" s="61"/>
      <c r="H39" s="60"/>
      <c r="I39" s="61"/>
      <c r="J39" s="61"/>
    </row>
    <row r="40" spans="1:10" ht="13.5" customHeight="1" thickBot="1">
      <c r="A40" s="64"/>
      <c r="B40" s="65" t="s">
        <v>33</v>
      </c>
      <c r="C40" s="50" t="s">
        <v>56</v>
      </c>
      <c r="D40" s="66">
        <v>8520</v>
      </c>
      <c r="E40" s="66">
        <v>10000</v>
      </c>
      <c r="F40" s="66">
        <v>12070</v>
      </c>
      <c r="G40" s="67">
        <v>10827</v>
      </c>
      <c r="H40" s="66">
        <v>12860</v>
      </c>
      <c r="I40" s="67">
        <v>12860</v>
      </c>
      <c r="J40" s="67">
        <v>12860</v>
      </c>
    </row>
    <row r="41" spans="1:10" ht="13.5" customHeight="1">
      <c r="A41" s="106" t="s">
        <v>34</v>
      </c>
      <c r="B41" s="107"/>
      <c r="C41" s="108"/>
      <c r="D41" s="18">
        <f aca="true" t="shared" si="5" ref="D41:J41">SUM(D43)</f>
        <v>2066</v>
      </c>
      <c r="E41" s="18">
        <f t="shared" si="5"/>
        <v>2666</v>
      </c>
      <c r="F41" s="18">
        <f t="shared" si="5"/>
        <v>2570</v>
      </c>
      <c r="G41" s="19">
        <f t="shared" si="5"/>
        <v>2917</v>
      </c>
      <c r="H41" s="18">
        <f t="shared" si="5"/>
        <v>2570</v>
      </c>
      <c r="I41" s="19">
        <f t="shared" si="5"/>
        <v>2570</v>
      </c>
      <c r="J41" s="19">
        <f t="shared" si="5"/>
        <v>2570</v>
      </c>
    </row>
    <row r="42" spans="1:10" ht="13.5" customHeight="1">
      <c r="A42" s="3">
        <v>1</v>
      </c>
      <c r="B42" s="109" t="s">
        <v>35</v>
      </c>
      <c r="C42" s="110"/>
      <c r="D42" s="60"/>
      <c r="E42" s="60"/>
      <c r="F42" s="60"/>
      <c r="G42" s="61"/>
      <c r="H42" s="60"/>
      <c r="I42" s="61"/>
      <c r="J42" s="61"/>
    </row>
    <row r="43" spans="1:10" ht="13.5" customHeight="1" thickBot="1">
      <c r="A43" s="64"/>
      <c r="B43" s="65" t="s">
        <v>36</v>
      </c>
      <c r="C43" s="50" t="s">
        <v>57</v>
      </c>
      <c r="D43" s="66">
        <v>2066</v>
      </c>
      <c r="E43" s="66">
        <v>2666</v>
      </c>
      <c r="F43" s="66">
        <v>2570</v>
      </c>
      <c r="G43" s="67">
        <v>2917</v>
      </c>
      <c r="H43" s="66">
        <v>2570</v>
      </c>
      <c r="I43" s="67">
        <v>2570</v>
      </c>
      <c r="J43" s="67">
        <v>2570</v>
      </c>
    </row>
    <row r="44" spans="1:10" ht="13.5" customHeight="1">
      <c r="A44" s="106" t="s">
        <v>37</v>
      </c>
      <c r="B44" s="107"/>
      <c r="C44" s="108"/>
      <c r="D44" s="18">
        <f aca="true" t="shared" si="6" ref="D44:J44">SUM(D46+D48+D50)</f>
        <v>8538</v>
      </c>
      <c r="E44" s="18">
        <f t="shared" si="6"/>
        <v>6970</v>
      </c>
      <c r="F44" s="18">
        <f t="shared" si="6"/>
        <v>9940</v>
      </c>
      <c r="G44" s="19">
        <f t="shared" si="6"/>
        <v>8811</v>
      </c>
      <c r="H44" s="18">
        <f t="shared" si="6"/>
        <v>7350</v>
      </c>
      <c r="I44" s="19">
        <f t="shared" si="6"/>
        <v>11190</v>
      </c>
      <c r="J44" s="19">
        <f t="shared" si="6"/>
        <v>11190</v>
      </c>
    </row>
    <row r="45" spans="1:10" ht="13.5" customHeight="1">
      <c r="A45" s="3">
        <v>1</v>
      </c>
      <c r="B45" s="109" t="s">
        <v>38</v>
      </c>
      <c r="C45" s="110"/>
      <c r="D45" s="60"/>
      <c r="E45" s="60"/>
      <c r="F45" s="60"/>
      <c r="G45" s="61"/>
      <c r="H45" s="60"/>
      <c r="I45" s="61"/>
      <c r="J45" s="61"/>
    </row>
    <row r="46" spans="1:10" ht="13.5" customHeight="1">
      <c r="A46" s="62"/>
      <c r="B46" s="63" t="s">
        <v>14</v>
      </c>
      <c r="C46" s="51" t="s">
        <v>38</v>
      </c>
      <c r="D46" s="60">
        <v>6800</v>
      </c>
      <c r="E46" s="60">
        <v>4482</v>
      </c>
      <c r="F46" s="60">
        <v>7330</v>
      </c>
      <c r="G46" s="61">
        <v>7150</v>
      </c>
      <c r="H46" s="60">
        <v>5350</v>
      </c>
      <c r="I46" s="61">
        <v>8220</v>
      </c>
      <c r="J46" s="61">
        <v>8220</v>
      </c>
    </row>
    <row r="47" spans="1:10" ht="13.5" customHeight="1">
      <c r="A47" s="3">
        <v>2</v>
      </c>
      <c r="B47" s="109" t="s">
        <v>39</v>
      </c>
      <c r="C47" s="110"/>
      <c r="D47" s="60"/>
      <c r="E47" s="60"/>
      <c r="F47" s="60"/>
      <c r="G47" s="61"/>
      <c r="H47" s="60"/>
      <c r="I47" s="61"/>
      <c r="J47" s="61"/>
    </row>
    <row r="48" spans="1:10" ht="13.5" customHeight="1">
      <c r="A48" s="62"/>
      <c r="B48" s="63" t="s">
        <v>68</v>
      </c>
      <c r="C48" s="51" t="s">
        <v>39</v>
      </c>
      <c r="D48" s="60">
        <v>0</v>
      </c>
      <c r="E48" s="60">
        <v>0</v>
      </c>
      <c r="F48" s="60">
        <v>610</v>
      </c>
      <c r="G48" s="61">
        <v>0</v>
      </c>
      <c r="H48" s="60">
        <v>0</v>
      </c>
      <c r="I48" s="61">
        <v>970</v>
      </c>
      <c r="J48" s="61">
        <v>970</v>
      </c>
    </row>
    <row r="49" spans="1:10" ht="13.5" customHeight="1">
      <c r="A49" s="3">
        <v>3</v>
      </c>
      <c r="B49" s="109" t="s">
        <v>40</v>
      </c>
      <c r="C49" s="110"/>
      <c r="D49" s="60"/>
      <c r="E49" s="60"/>
      <c r="F49" s="60"/>
      <c r="G49" s="61"/>
      <c r="H49" s="60"/>
      <c r="I49" s="61"/>
      <c r="J49" s="61"/>
    </row>
    <row r="50" spans="1:10" ht="13.5" customHeight="1" thickBot="1">
      <c r="A50" s="64"/>
      <c r="B50" s="65" t="s">
        <v>14</v>
      </c>
      <c r="C50" s="50" t="s">
        <v>54</v>
      </c>
      <c r="D50" s="66">
        <v>1738</v>
      </c>
      <c r="E50" s="88">
        <v>2488</v>
      </c>
      <c r="F50" s="66">
        <v>2000</v>
      </c>
      <c r="G50" s="67">
        <v>1661</v>
      </c>
      <c r="H50" s="66">
        <v>2000</v>
      </c>
      <c r="I50" s="67">
        <v>2000</v>
      </c>
      <c r="J50" s="67">
        <v>2000</v>
      </c>
    </row>
    <row r="51" spans="1:10" ht="13.5" customHeight="1">
      <c r="A51" s="106" t="s">
        <v>53</v>
      </c>
      <c r="B51" s="107"/>
      <c r="C51" s="108"/>
      <c r="D51" s="93">
        <f aca="true" t="shared" si="7" ref="D51:J51">SUM(D53+D55)</f>
        <v>22454</v>
      </c>
      <c r="E51" s="18">
        <f t="shared" si="7"/>
        <v>18486</v>
      </c>
      <c r="F51" s="19">
        <f t="shared" si="7"/>
        <v>12390</v>
      </c>
      <c r="G51" s="19">
        <f t="shared" si="7"/>
        <v>15518</v>
      </c>
      <c r="H51" s="18">
        <f t="shared" si="7"/>
        <v>20100</v>
      </c>
      <c r="I51" s="19">
        <f t="shared" si="7"/>
        <v>13520</v>
      </c>
      <c r="J51" s="19">
        <f t="shared" si="7"/>
        <v>13520</v>
      </c>
    </row>
    <row r="52" spans="1:10" ht="13.5" customHeight="1">
      <c r="A52" s="3">
        <v>1</v>
      </c>
      <c r="B52" s="109" t="s">
        <v>41</v>
      </c>
      <c r="C52" s="110"/>
      <c r="D52" s="91"/>
      <c r="E52" s="60"/>
      <c r="F52" s="61"/>
      <c r="G52" s="61"/>
      <c r="H52" s="60"/>
      <c r="I52" s="61"/>
      <c r="J52" s="61"/>
    </row>
    <row r="53" spans="1:10" ht="13.5" customHeight="1">
      <c r="A53" s="62"/>
      <c r="B53" s="63" t="s">
        <v>42</v>
      </c>
      <c r="C53" s="51" t="s">
        <v>63</v>
      </c>
      <c r="D53" s="91">
        <v>9516</v>
      </c>
      <c r="E53" s="60">
        <v>10175</v>
      </c>
      <c r="F53" s="61">
        <v>12390</v>
      </c>
      <c r="G53" s="61">
        <v>8326</v>
      </c>
      <c r="H53" s="60">
        <v>14520</v>
      </c>
      <c r="I53" s="61">
        <v>13520</v>
      </c>
      <c r="J53" s="61">
        <v>13520</v>
      </c>
    </row>
    <row r="54" spans="1:10" ht="13.5" customHeight="1">
      <c r="A54" s="3">
        <v>2</v>
      </c>
      <c r="B54" s="109" t="s">
        <v>122</v>
      </c>
      <c r="C54" s="110"/>
      <c r="D54" s="91"/>
      <c r="E54" s="60"/>
      <c r="F54" s="61"/>
      <c r="G54" s="61"/>
      <c r="H54" s="60"/>
      <c r="I54" s="61"/>
      <c r="J54" s="61"/>
    </row>
    <row r="55" spans="1:10" ht="13.5" customHeight="1" thickBot="1">
      <c r="A55" s="64"/>
      <c r="B55" s="65" t="s">
        <v>42</v>
      </c>
      <c r="C55" s="50" t="s">
        <v>63</v>
      </c>
      <c r="D55" s="92">
        <v>12938</v>
      </c>
      <c r="E55" s="66">
        <v>8311</v>
      </c>
      <c r="F55" s="69"/>
      <c r="G55" s="67">
        <v>7192</v>
      </c>
      <c r="H55" s="66">
        <v>5580</v>
      </c>
      <c r="I55" s="67"/>
      <c r="J55" s="67"/>
    </row>
    <row r="56" spans="1:10" ht="13.5" customHeight="1">
      <c r="A56" s="106" t="s">
        <v>43</v>
      </c>
      <c r="B56" s="107"/>
      <c r="C56" s="108"/>
      <c r="D56" s="93">
        <f aca="true" t="shared" si="8" ref="D56:J56">SUM(D58+D60+D61)</f>
        <v>3944</v>
      </c>
      <c r="E56" s="93">
        <f t="shared" si="8"/>
        <v>572</v>
      </c>
      <c r="F56" s="18">
        <f t="shared" si="8"/>
        <v>6160</v>
      </c>
      <c r="G56" s="19">
        <f t="shared" si="8"/>
        <v>696</v>
      </c>
      <c r="H56" s="18">
        <f t="shared" si="8"/>
        <v>6460</v>
      </c>
      <c r="I56" s="18">
        <f t="shared" si="8"/>
        <v>5810</v>
      </c>
      <c r="J56" s="19">
        <f t="shared" si="8"/>
        <v>5810</v>
      </c>
    </row>
    <row r="57" spans="1:10" ht="13.5" customHeight="1">
      <c r="A57" s="3">
        <v>1</v>
      </c>
      <c r="B57" s="109" t="s">
        <v>44</v>
      </c>
      <c r="C57" s="110"/>
      <c r="D57" s="91"/>
      <c r="E57" s="91"/>
      <c r="F57" s="60"/>
      <c r="G57" s="61"/>
      <c r="H57" s="60"/>
      <c r="I57" s="60"/>
      <c r="J57" s="61"/>
    </row>
    <row r="58" spans="1:10" ht="13.5" customHeight="1">
      <c r="A58" s="62"/>
      <c r="B58" s="63" t="s">
        <v>66</v>
      </c>
      <c r="C58" s="51" t="s">
        <v>67</v>
      </c>
      <c r="D58" s="91">
        <v>3193</v>
      </c>
      <c r="E58" s="91">
        <v>0</v>
      </c>
      <c r="F58" s="60">
        <v>5460</v>
      </c>
      <c r="G58" s="61">
        <v>0</v>
      </c>
      <c r="H58" s="60">
        <v>5760</v>
      </c>
      <c r="I58" s="60">
        <v>5460</v>
      </c>
      <c r="J58" s="61">
        <v>5460</v>
      </c>
    </row>
    <row r="59" spans="1:10" ht="13.5" customHeight="1">
      <c r="A59" s="3">
        <v>2</v>
      </c>
      <c r="B59" s="109" t="s">
        <v>45</v>
      </c>
      <c r="C59" s="110"/>
      <c r="D59" s="91"/>
      <c r="E59" s="91"/>
      <c r="F59" s="60"/>
      <c r="G59" s="61"/>
      <c r="H59" s="60"/>
      <c r="I59" s="60"/>
      <c r="J59" s="61"/>
    </row>
    <row r="60" spans="1:10" ht="12.75">
      <c r="A60" s="68"/>
      <c r="B60" s="63" t="s">
        <v>46</v>
      </c>
      <c r="C60" s="51" t="s">
        <v>64</v>
      </c>
      <c r="D60" s="94">
        <v>330</v>
      </c>
      <c r="E60" s="91">
        <v>572</v>
      </c>
      <c r="F60" s="60">
        <v>650</v>
      </c>
      <c r="G60" s="61">
        <v>346</v>
      </c>
      <c r="H60" s="60">
        <v>350</v>
      </c>
      <c r="I60" s="60">
        <v>0</v>
      </c>
      <c r="J60" s="69">
        <v>0</v>
      </c>
    </row>
    <row r="61" spans="1:10" ht="13.5" thickBot="1">
      <c r="A61" s="64"/>
      <c r="B61" s="65" t="s">
        <v>47</v>
      </c>
      <c r="C61" s="50" t="s">
        <v>65</v>
      </c>
      <c r="D61" s="92">
        <v>421</v>
      </c>
      <c r="E61" s="92">
        <v>0</v>
      </c>
      <c r="F61" s="79">
        <v>50</v>
      </c>
      <c r="G61" s="67">
        <v>350</v>
      </c>
      <c r="H61" s="66">
        <v>350</v>
      </c>
      <c r="I61" s="66">
        <v>350</v>
      </c>
      <c r="J61" s="67">
        <v>350</v>
      </c>
    </row>
    <row r="62" spans="1:10" ht="12.75">
      <c r="A62" s="70"/>
      <c r="B62" s="70"/>
      <c r="C62" s="70"/>
      <c r="D62" s="70"/>
      <c r="E62" s="70"/>
      <c r="F62" s="70"/>
      <c r="G62" s="89"/>
      <c r="H62" s="90"/>
      <c r="I62" s="89"/>
      <c r="J62" s="70"/>
    </row>
    <row r="63" spans="1:10" ht="14.25" thickBot="1">
      <c r="A63" s="111" t="s">
        <v>117</v>
      </c>
      <c r="B63" s="111"/>
      <c r="C63" s="111"/>
      <c r="D63" s="111"/>
      <c r="E63" s="111"/>
      <c r="F63" s="111"/>
      <c r="G63" s="111"/>
      <c r="H63" s="111"/>
      <c r="I63" s="111"/>
      <c r="J63" s="111"/>
    </row>
    <row r="64" spans="1:10" ht="12.75">
      <c r="A64" s="112" t="s">
        <v>1</v>
      </c>
      <c r="B64" s="57" t="s">
        <v>2</v>
      </c>
      <c r="C64" s="114" t="s">
        <v>4</v>
      </c>
      <c r="D64" s="48" t="s">
        <v>108</v>
      </c>
      <c r="E64" s="49" t="s">
        <v>108</v>
      </c>
      <c r="F64" s="48" t="s">
        <v>110</v>
      </c>
      <c r="G64" s="49" t="s">
        <v>108</v>
      </c>
      <c r="H64" s="48" t="s">
        <v>110</v>
      </c>
      <c r="I64" s="49" t="s">
        <v>110</v>
      </c>
      <c r="J64" s="49" t="s">
        <v>110</v>
      </c>
    </row>
    <row r="65" spans="1:10" ht="13.5" thickBot="1">
      <c r="A65" s="113"/>
      <c r="B65" s="58" t="s">
        <v>3</v>
      </c>
      <c r="C65" s="115"/>
      <c r="D65" s="6">
        <v>2011</v>
      </c>
      <c r="E65" s="7">
        <v>2012</v>
      </c>
      <c r="F65" s="6">
        <v>2013</v>
      </c>
      <c r="G65" s="7">
        <v>2013</v>
      </c>
      <c r="H65" s="6" t="s">
        <v>69</v>
      </c>
      <c r="I65" s="7" t="s">
        <v>112</v>
      </c>
      <c r="J65" s="7" t="s">
        <v>120</v>
      </c>
    </row>
    <row r="66" spans="1:10" ht="13.5" thickBot="1">
      <c r="A66" s="116" t="s">
        <v>118</v>
      </c>
      <c r="B66" s="117"/>
      <c r="C66" s="118"/>
      <c r="D66" s="16">
        <f>SUM(D67)</f>
        <v>0</v>
      </c>
      <c r="E66" s="17">
        <f>SUM(E67+E70+E73+E85+E90+E93+E98+E101+E108+E113)</f>
        <v>2361</v>
      </c>
      <c r="F66" s="16">
        <f>SUM(F70+F73+F85+F90+F93+F98+F101+F108+F113+F67)</f>
        <v>0</v>
      </c>
      <c r="G66" s="17">
        <f>SUM(G67+G70+G73+G85+G90+G93+G98+G101+G108+G113)</f>
        <v>3665</v>
      </c>
      <c r="H66" s="16">
        <f>SUM(H70+H73+H85+H90+H93+H98+H101+H108+H113+H67)</f>
        <v>0</v>
      </c>
      <c r="I66" s="17">
        <f>SUM(I67+I70+I73+I85+I90+I93+I98+I101+I108+I113)</f>
        <v>0</v>
      </c>
      <c r="J66" s="17">
        <f>SUM(J67+J70+J73+J85+J90+J93+J98+J101+J108+J113)</f>
        <v>0</v>
      </c>
    </row>
    <row r="67" spans="1:10" ht="12.75">
      <c r="A67" s="106" t="s">
        <v>52</v>
      </c>
      <c r="B67" s="107"/>
      <c r="C67" s="108"/>
      <c r="D67" s="18">
        <f aca="true" t="shared" si="9" ref="D67:J67">SUM(D69)</f>
        <v>0</v>
      </c>
      <c r="E67" s="19">
        <f>SUM(E69)</f>
        <v>2361</v>
      </c>
      <c r="F67" s="18">
        <f>SUM(F69)</f>
        <v>0</v>
      </c>
      <c r="G67" s="19">
        <f t="shared" si="9"/>
        <v>3665</v>
      </c>
      <c r="H67" s="18">
        <f t="shared" si="9"/>
        <v>0</v>
      </c>
      <c r="I67" s="19">
        <f t="shared" si="9"/>
        <v>0</v>
      </c>
      <c r="J67" s="19">
        <f t="shared" si="9"/>
        <v>0</v>
      </c>
    </row>
    <row r="68" spans="1:10" ht="12.75">
      <c r="A68" s="3">
        <v>2</v>
      </c>
      <c r="B68" s="109" t="s">
        <v>31</v>
      </c>
      <c r="C68" s="110"/>
      <c r="D68" s="60"/>
      <c r="E68" s="61"/>
      <c r="F68" s="60"/>
      <c r="G68" s="61"/>
      <c r="H68" s="60"/>
      <c r="I68" s="61"/>
      <c r="J68" s="61"/>
    </row>
    <row r="69" spans="1:10" ht="13.5" thickBot="1">
      <c r="A69" s="64"/>
      <c r="B69" s="65" t="s">
        <v>33</v>
      </c>
      <c r="C69" s="50" t="s">
        <v>31</v>
      </c>
      <c r="D69" s="66">
        <v>0</v>
      </c>
      <c r="E69" s="67">
        <v>2361</v>
      </c>
      <c r="F69" s="66">
        <v>0</v>
      </c>
      <c r="G69" s="67">
        <v>3665</v>
      </c>
      <c r="H69" s="66">
        <v>0</v>
      </c>
      <c r="I69" s="67">
        <v>0</v>
      </c>
      <c r="J69" s="67">
        <v>0</v>
      </c>
    </row>
  </sheetData>
  <sheetProtection/>
  <mergeCells count="43">
    <mergeCell ref="A6:C6"/>
    <mergeCell ref="A3:A4"/>
    <mergeCell ref="C3:C4"/>
    <mergeCell ref="A1:J1"/>
    <mergeCell ref="A2:J2"/>
    <mergeCell ref="A5:C5"/>
    <mergeCell ref="B17:C17"/>
    <mergeCell ref="B20:C20"/>
    <mergeCell ref="B22:C22"/>
    <mergeCell ref="B7:C7"/>
    <mergeCell ref="B9:C9"/>
    <mergeCell ref="A11:C11"/>
    <mergeCell ref="B12:C12"/>
    <mergeCell ref="A16:C16"/>
    <mergeCell ref="B14:C14"/>
    <mergeCell ref="B24:C24"/>
    <mergeCell ref="B26:C26"/>
    <mergeCell ref="B31:C31"/>
    <mergeCell ref="A33:C33"/>
    <mergeCell ref="A28:C28"/>
    <mergeCell ref="B29:C29"/>
    <mergeCell ref="A56:C56"/>
    <mergeCell ref="A44:C44"/>
    <mergeCell ref="B45:C45"/>
    <mergeCell ref="B47:C47"/>
    <mergeCell ref="B49:C49"/>
    <mergeCell ref="A51:C51"/>
    <mergeCell ref="B52:C52"/>
    <mergeCell ref="B54:C54"/>
    <mergeCell ref="B34:C34"/>
    <mergeCell ref="B42:C42"/>
    <mergeCell ref="A36:C36"/>
    <mergeCell ref="B37:C37"/>
    <mergeCell ref="B39:C39"/>
    <mergeCell ref="A41:C41"/>
    <mergeCell ref="A67:C67"/>
    <mergeCell ref="B68:C68"/>
    <mergeCell ref="B57:C57"/>
    <mergeCell ref="B59:C59"/>
    <mergeCell ref="A63:J63"/>
    <mergeCell ref="A64:A65"/>
    <mergeCell ref="C64:C65"/>
    <mergeCell ref="A66:C66"/>
  </mergeCells>
  <printOptions horizontalCentered="1" verticalCentered="1"/>
  <pageMargins left="0.35433070866141736" right="0.35433070866141736" top="0" bottom="0" header="0" footer="0"/>
  <pageSetup fitToHeight="1" fitToWidth="1" horizontalDpi="600" verticalDpi="600" orientation="portrait" paperSize="9" scale="93" r:id="rId1"/>
  <ignoredErrors>
    <ignoredError sqref="B19 B21 B23 B25 B27 B30 B32 B35 B38 B43 B53 B60:B61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view="pageBreakPreview" zoomScaleSheetLayoutView="100" zoomScalePageLayoutView="0" workbookViewId="0" topLeftCell="A1">
      <selection activeCell="H46" sqref="H46"/>
    </sheetView>
  </sheetViews>
  <sheetFormatPr defaultColWidth="9.140625" defaultRowHeight="12.75"/>
  <cols>
    <col min="1" max="1" width="6.7109375" style="0" customWidth="1"/>
    <col min="2" max="2" width="9.7109375" style="0" customWidth="1"/>
    <col min="3" max="3" width="28.00390625" style="0" customWidth="1"/>
    <col min="4" max="5" width="7.7109375" style="0" customWidth="1"/>
    <col min="7" max="7" width="11.00390625" style="0" customWidth="1"/>
  </cols>
  <sheetData>
    <row r="1" spans="1:10" s="1" customFormat="1" ht="15.75" customHeight="1">
      <c r="A1" s="121" t="s">
        <v>137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0" s="1" customFormat="1" ht="15.75" customHeight="1" thickBot="1">
      <c r="A2" s="111" t="s">
        <v>70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ht="13.5" customHeight="1">
      <c r="A3" s="112" t="s">
        <v>1</v>
      </c>
      <c r="B3" s="71" t="s">
        <v>2</v>
      </c>
      <c r="C3" s="114" t="s">
        <v>4</v>
      </c>
      <c r="D3" s="48" t="s">
        <v>108</v>
      </c>
      <c r="E3" s="49" t="s">
        <v>108</v>
      </c>
      <c r="F3" s="48" t="s">
        <v>110</v>
      </c>
      <c r="G3" s="49" t="s">
        <v>108</v>
      </c>
      <c r="H3" s="48" t="s">
        <v>110</v>
      </c>
      <c r="I3" s="49" t="s">
        <v>110</v>
      </c>
      <c r="J3" s="49" t="s">
        <v>110</v>
      </c>
    </row>
    <row r="4" spans="1:10" ht="13.5" customHeight="1" thickBot="1">
      <c r="A4" s="135"/>
      <c r="B4" s="73" t="s">
        <v>3</v>
      </c>
      <c r="C4" s="136"/>
      <c r="D4" s="25">
        <v>2011</v>
      </c>
      <c r="E4" s="25">
        <v>2012</v>
      </c>
      <c r="F4" s="25">
        <v>2013</v>
      </c>
      <c r="G4" s="54" t="s">
        <v>123</v>
      </c>
      <c r="H4" s="25">
        <v>2014</v>
      </c>
      <c r="I4" s="25">
        <v>2015</v>
      </c>
      <c r="J4" s="25">
        <v>2016</v>
      </c>
    </row>
    <row r="5" spans="1:10" ht="13.5" customHeight="1" thickBot="1">
      <c r="A5" s="116"/>
      <c r="B5" s="117"/>
      <c r="C5" s="117"/>
      <c r="D5" s="16">
        <f>SUM(D9+D12+D14+D19+D22+D25+D28+D31+D6)</f>
        <v>11934</v>
      </c>
      <c r="E5" s="17">
        <f>SUM(E9+E12+E14+E19+E22+E25+E28+E31+E6)</f>
        <v>168632</v>
      </c>
      <c r="F5" s="16">
        <f>SUM(F6+F9+F12+F14+F19+F22+F25+F28+F31)</f>
        <v>71000</v>
      </c>
      <c r="G5" s="17">
        <f>SUM(G9+G12+G14+G19+G22+G25+G28+G31+G6)</f>
        <v>31308</v>
      </c>
      <c r="H5" s="16">
        <f>SUM(H6+H9+H12+H14+H19+H22+H25+H28+H31)</f>
        <v>17000</v>
      </c>
      <c r="I5" s="17">
        <f>I6+I9+I12+I14+I19+I22+I25+I28+I31</f>
        <v>2200</v>
      </c>
      <c r="J5" s="17">
        <f>SUM(J6+J9+J12+J14+J19+J22+J25+J28+J31)</f>
        <v>2200</v>
      </c>
    </row>
    <row r="6" spans="1:10" ht="13.5" customHeight="1">
      <c r="A6" s="106" t="s">
        <v>11</v>
      </c>
      <c r="B6" s="107"/>
      <c r="C6" s="108"/>
      <c r="D6" s="18">
        <f>SUM(D8)</f>
        <v>1944</v>
      </c>
      <c r="E6" s="19">
        <f>SUM(E8)</f>
        <v>0</v>
      </c>
      <c r="F6" s="18">
        <f>SUM(F8)</f>
        <v>16000</v>
      </c>
      <c r="G6" s="19">
        <f>SUM(G8)</f>
        <v>0</v>
      </c>
      <c r="H6" s="18">
        <f>SUM(H8)</f>
        <v>15000</v>
      </c>
      <c r="I6" s="19">
        <f>I8</f>
        <v>2200</v>
      </c>
      <c r="J6" s="19">
        <f>J8</f>
        <v>2200</v>
      </c>
    </row>
    <row r="7" spans="1:10" ht="13.5" customHeight="1">
      <c r="A7" s="3">
        <v>1</v>
      </c>
      <c r="B7" s="109" t="s">
        <v>9</v>
      </c>
      <c r="C7" s="110"/>
      <c r="D7" s="60"/>
      <c r="E7" s="61"/>
      <c r="F7" s="60"/>
      <c r="G7" s="61"/>
      <c r="H7" s="60"/>
      <c r="I7" s="61"/>
      <c r="J7" s="61"/>
    </row>
    <row r="8" spans="1:10" ht="13.5" customHeight="1" thickBot="1">
      <c r="A8" s="4"/>
      <c r="B8" s="2" t="s">
        <v>6</v>
      </c>
      <c r="C8" s="5" t="s">
        <v>7</v>
      </c>
      <c r="D8" s="60">
        <v>1944</v>
      </c>
      <c r="E8" s="61">
        <v>0</v>
      </c>
      <c r="F8" s="60">
        <v>16000</v>
      </c>
      <c r="G8" s="61">
        <v>0</v>
      </c>
      <c r="H8" s="60">
        <v>15000</v>
      </c>
      <c r="I8" s="61">
        <v>2200</v>
      </c>
      <c r="J8" s="61">
        <v>2200</v>
      </c>
    </row>
    <row r="9" spans="1:10" ht="13.5" customHeight="1">
      <c r="A9" s="106" t="s">
        <v>12</v>
      </c>
      <c r="B9" s="107"/>
      <c r="C9" s="108"/>
      <c r="D9" s="18">
        <f>SUM(D11)</f>
        <v>0</v>
      </c>
      <c r="E9" s="19">
        <f>SUM(E11)</f>
        <v>159508</v>
      </c>
      <c r="F9" s="18">
        <f>SUM(F11)</f>
        <v>0</v>
      </c>
      <c r="G9" s="19">
        <f>SUM(G11)</f>
        <v>953</v>
      </c>
      <c r="H9" s="18">
        <f>SUM(H11)</f>
        <v>0</v>
      </c>
      <c r="I9" s="19"/>
      <c r="J9" s="19"/>
    </row>
    <row r="10" spans="1:10" ht="13.5" customHeight="1">
      <c r="A10" s="3">
        <v>2</v>
      </c>
      <c r="B10" s="109" t="s">
        <v>22</v>
      </c>
      <c r="C10" s="110"/>
      <c r="D10" s="60"/>
      <c r="E10" s="61"/>
      <c r="F10" s="60"/>
      <c r="G10" s="61"/>
      <c r="H10" s="60"/>
      <c r="I10" s="61"/>
      <c r="J10" s="61"/>
    </row>
    <row r="11" spans="1:10" ht="13.5" customHeight="1" thickBot="1">
      <c r="A11" s="64"/>
      <c r="B11" s="65" t="s">
        <v>23</v>
      </c>
      <c r="C11" s="50" t="s">
        <v>22</v>
      </c>
      <c r="D11" s="66">
        <v>0</v>
      </c>
      <c r="E11" s="67">
        <v>159508</v>
      </c>
      <c r="F11" s="66">
        <v>0</v>
      </c>
      <c r="G11" s="67">
        <v>953</v>
      </c>
      <c r="H11" s="66">
        <v>0</v>
      </c>
      <c r="I11" s="67"/>
      <c r="J11" s="67"/>
    </row>
    <row r="12" spans="1:10" ht="13.5" customHeight="1">
      <c r="A12" s="3">
        <v>3</v>
      </c>
      <c r="B12" s="109" t="s">
        <v>16</v>
      </c>
      <c r="C12" s="110"/>
      <c r="D12" s="52">
        <f>SUM(D13)</f>
        <v>0</v>
      </c>
      <c r="E12" s="53">
        <f>SUM(E13)</f>
        <v>0</v>
      </c>
      <c r="F12" s="52">
        <f>SUM(F13)</f>
        <v>1000</v>
      </c>
      <c r="G12" s="53">
        <f>SUM(G13)</f>
        <v>0</v>
      </c>
      <c r="H12" s="52">
        <f>SUM(H13)</f>
        <v>0</v>
      </c>
      <c r="I12" s="53"/>
      <c r="J12" s="53"/>
    </row>
    <row r="13" spans="1:10" ht="13.5" customHeight="1" thickBot="1">
      <c r="A13" s="62"/>
      <c r="B13" s="63" t="s">
        <v>18</v>
      </c>
      <c r="C13" s="51" t="s">
        <v>16</v>
      </c>
      <c r="D13" s="60">
        <v>0</v>
      </c>
      <c r="E13" s="61">
        <v>0</v>
      </c>
      <c r="F13" s="60">
        <v>1000</v>
      </c>
      <c r="G13" s="61">
        <v>0</v>
      </c>
      <c r="H13" s="60">
        <v>0</v>
      </c>
      <c r="I13" s="61"/>
      <c r="J13" s="61"/>
    </row>
    <row r="14" spans="1:10" ht="13.5" customHeight="1">
      <c r="A14" s="106" t="s">
        <v>24</v>
      </c>
      <c r="B14" s="107"/>
      <c r="C14" s="108"/>
      <c r="D14" s="18">
        <f>SUM(D18)</f>
        <v>5400</v>
      </c>
      <c r="E14" s="19">
        <f>SUM(E18)</f>
        <v>0</v>
      </c>
      <c r="F14" s="18">
        <f>SUM(F16+F18)</f>
        <v>10000</v>
      </c>
      <c r="G14" s="19">
        <f>SUM(G18)</f>
        <v>0</v>
      </c>
      <c r="H14" s="18">
        <f>SUM(H16+H18)</f>
        <v>0</v>
      </c>
      <c r="I14" s="19"/>
      <c r="J14" s="19"/>
    </row>
    <row r="15" spans="1:10" ht="12.75">
      <c r="A15" s="3">
        <v>1</v>
      </c>
      <c r="B15" s="109" t="s">
        <v>25</v>
      </c>
      <c r="C15" s="110"/>
      <c r="D15" s="60"/>
      <c r="E15" s="61"/>
      <c r="F15" s="60"/>
      <c r="G15" s="61"/>
      <c r="H15" s="60"/>
      <c r="I15" s="61"/>
      <c r="J15" s="61"/>
    </row>
    <row r="16" spans="1:10" ht="12.75">
      <c r="A16" s="62"/>
      <c r="B16" s="63" t="s">
        <v>27</v>
      </c>
      <c r="C16" s="51" t="s">
        <v>60</v>
      </c>
      <c r="D16" s="60">
        <v>0</v>
      </c>
      <c r="E16" s="61">
        <v>0</v>
      </c>
      <c r="F16" s="60">
        <v>10000</v>
      </c>
      <c r="G16" s="61">
        <v>0</v>
      </c>
      <c r="H16" s="60">
        <v>0</v>
      </c>
      <c r="I16" s="61"/>
      <c r="J16" s="61"/>
    </row>
    <row r="17" spans="1:10" ht="12.75">
      <c r="A17" s="3">
        <v>2</v>
      </c>
      <c r="B17" s="109" t="s">
        <v>26</v>
      </c>
      <c r="C17" s="110"/>
      <c r="D17" s="60"/>
      <c r="E17" s="61"/>
      <c r="F17" s="60"/>
      <c r="G17" s="61"/>
      <c r="H17" s="60"/>
      <c r="I17" s="61"/>
      <c r="J17" s="61"/>
    </row>
    <row r="18" spans="1:10" ht="13.5" thickBot="1">
      <c r="A18" s="64"/>
      <c r="B18" s="65" t="s">
        <v>28</v>
      </c>
      <c r="C18" s="50" t="s">
        <v>107</v>
      </c>
      <c r="D18" s="66">
        <v>5400</v>
      </c>
      <c r="E18" s="67">
        <v>0</v>
      </c>
      <c r="F18" s="66">
        <v>0</v>
      </c>
      <c r="G18" s="67">
        <v>0</v>
      </c>
      <c r="H18" s="66">
        <v>0</v>
      </c>
      <c r="I18" s="67"/>
      <c r="J18" s="67"/>
    </row>
    <row r="19" spans="1:10" ht="12.75">
      <c r="A19" s="106" t="s">
        <v>51</v>
      </c>
      <c r="B19" s="107"/>
      <c r="C19" s="108"/>
      <c r="D19" s="18">
        <f>SUM(D21)</f>
        <v>0</v>
      </c>
      <c r="E19" s="19">
        <f>SUM(E21)</f>
        <v>0</v>
      </c>
      <c r="F19" s="18">
        <f>SUM(F21)</f>
        <v>37000</v>
      </c>
      <c r="G19" s="19">
        <f>SUM(G21)</f>
        <v>30175</v>
      </c>
      <c r="H19" s="18">
        <f>SUM(H21)</f>
        <v>2000</v>
      </c>
      <c r="I19" s="19"/>
      <c r="J19" s="19"/>
    </row>
    <row r="20" spans="1:10" ht="12.75">
      <c r="A20" s="3">
        <v>1</v>
      </c>
      <c r="B20" s="109" t="s">
        <v>61</v>
      </c>
      <c r="C20" s="110"/>
      <c r="D20" s="60"/>
      <c r="E20" s="61"/>
      <c r="F20" s="60"/>
      <c r="G20" s="61"/>
      <c r="H20" s="60"/>
      <c r="I20" s="61"/>
      <c r="J20" s="61"/>
    </row>
    <row r="21" spans="1:10" ht="13.5" thickBot="1">
      <c r="A21" s="64"/>
      <c r="B21" s="65" t="s">
        <v>29</v>
      </c>
      <c r="C21" s="50" t="s">
        <v>62</v>
      </c>
      <c r="D21" s="66">
        <v>0</v>
      </c>
      <c r="E21" s="67">
        <v>0</v>
      </c>
      <c r="F21" s="66">
        <v>37000</v>
      </c>
      <c r="G21" s="67">
        <v>30175</v>
      </c>
      <c r="H21" s="66">
        <v>2000</v>
      </c>
      <c r="I21" s="67"/>
      <c r="J21" s="67"/>
    </row>
    <row r="22" spans="1:10" ht="12.75">
      <c r="A22" s="106" t="s">
        <v>52</v>
      </c>
      <c r="B22" s="107"/>
      <c r="C22" s="108"/>
      <c r="D22" s="18">
        <f>SUM(D24)</f>
        <v>3590</v>
      </c>
      <c r="E22" s="19">
        <f>SUM(E24)</f>
        <v>0</v>
      </c>
      <c r="F22" s="18">
        <f>SUM(F24)</f>
        <v>0</v>
      </c>
      <c r="G22" s="19">
        <f>SUM(G24)</f>
        <v>0</v>
      </c>
      <c r="H22" s="18">
        <f>SUM(H24)</f>
        <v>0</v>
      </c>
      <c r="I22" s="19"/>
      <c r="J22" s="19"/>
    </row>
    <row r="23" spans="1:10" ht="12.75">
      <c r="A23" s="3">
        <v>1</v>
      </c>
      <c r="B23" s="109" t="s">
        <v>30</v>
      </c>
      <c r="C23" s="110"/>
      <c r="D23" s="60"/>
      <c r="E23" s="61"/>
      <c r="F23" s="60"/>
      <c r="G23" s="61"/>
      <c r="H23" s="60"/>
      <c r="I23" s="61"/>
      <c r="J23" s="61"/>
    </row>
    <row r="24" spans="1:10" ht="13.5" thickBot="1">
      <c r="A24" s="62"/>
      <c r="B24" s="63" t="s">
        <v>32</v>
      </c>
      <c r="C24" s="51" t="s">
        <v>116</v>
      </c>
      <c r="D24" s="60">
        <v>3590</v>
      </c>
      <c r="E24" s="61">
        <v>0</v>
      </c>
      <c r="F24" s="60">
        <v>0</v>
      </c>
      <c r="G24" s="61">
        <v>0</v>
      </c>
      <c r="H24" s="60">
        <v>0</v>
      </c>
      <c r="I24" s="61"/>
      <c r="J24" s="61"/>
    </row>
    <row r="25" spans="1:10" ht="12.75">
      <c r="A25" s="106" t="s">
        <v>34</v>
      </c>
      <c r="B25" s="107"/>
      <c r="C25" s="108"/>
      <c r="D25" s="18">
        <f>SUM(D27)</f>
        <v>0</v>
      </c>
      <c r="E25" s="19">
        <f>SUM(E27)</f>
        <v>0</v>
      </c>
      <c r="F25" s="18">
        <f>SUM(F27)</f>
        <v>0</v>
      </c>
      <c r="G25" s="19">
        <f>SUM(G27)</f>
        <v>0</v>
      </c>
      <c r="H25" s="18">
        <f>SUM(H27)</f>
        <v>0</v>
      </c>
      <c r="I25" s="19"/>
      <c r="J25" s="19"/>
    </row>
    <row r="26" spans="1:10" ht="12.75">
      <c r="A26" s="3">
        <v>1</v>
      </c>
      <c r="B26" s="109" t="s">
        <v>35</v>
      </c>
      <c r="C26" s="110"/>
      <c r="D26" s="60"/>
      <c r="E26" s="61"/>
      <c r="F26" s="60"/>
      <c r="G26" s="61"/>
      <c r="H26" s="60"/>
      <c r="I26" s="61"/>
      <c r="J26" s="61"/>
    </row>
    <row r="27" spans="1:10" ht="13.5" thickBot="1">
      <c r="A27" s="64"/>
      <c r="B27" s="65" t="s">
        <v>36</v>
      </c>
      <c r="C27" s="50" t="s">
        <v>57</v>
      </c>
      <c r="D27" s="66">
        <v>0</v>
      </c>
      <c r="E27" s="67">
        <v>0</v>
      </c>
      <c r="F27" s="66">
        <v>0</v>
      </c>
      <c r="G27" s="67">
        <v>0</v>
      </c>
      <c r="H27" s="66">
        <v>0</v>
      </c>
      <c r="I27" s="67"/>
      <c r="J27" s="67"/>
    </row>
    <row r="28" spans="1:10" ht="12.75">
      <c r="A28" s="127" t="s">
        <v>37</v>
      </c>
      <c r="B28" s="128"/>
      <c r="C28" s="128"/>
      <c r="D28" s="18">
        <f>SUM(D30)</f>
        <v>1000</v>
      </c>
      <c r="E28" s="19">
        <f>SUM(E30)</f>
        <v>9124</v>
      </c>
      <c r="F28" s="18">
        <f>SUM(F30)</f>
        <v>0</v>
      </c>
      <c r="G28" s="19">
        <f>SUM(G30)</f>
        <v>180</v>
      </c>
      <c r="H28" s="18">
        <f>SUM(H30)</f>
        <v>0</v>
      </c>
      <c r="I28" s="19"/>
      <c r="J28" s="19"/>
    </row>
    <row r="29" spans="1:10" ht="12.75">
      <c r="A29" s="3">
        <v>1</v>
      </c>
      <c r="B29" s="133" t="s">
        <v>38</v>
      </c>
      <c r="C29" s="134"/>
      <c r="D29" s="60"/>
      <c r="E29" s="61"/>
      <c r="F29" s="60"/>
      <c r="G29" s="61"/>
      <c r="H29" s="60"/>
      <c r="I29" s="61"/>
      <c r="J29" s="61"/>
    </row>
    <row r="30" spans="1:10" ht="13.5" thickBot="1">
      <c r="A30" s="64"/>
      <c r="B30" s="65" t="s">
        <v>14</v>
      </c>
      <c r="C30" s="50" t="s">
        <v>115</v>
      </c>
      <c r="D30" s="66">
        <v>1000</v>
      </c>
      <c r="E30" s="67">
        <v>9124</v>
      </c>
      <c r="F30" s="66">
        <v>0</v>
      </c>
      <c r="G30" s="67">
        <v>180</v>
      </c>
      <c r="H30" s="66">
        <v>0</v>
      </c>
      <c r="I30" s="67"/>
      <c r="J30" s="67"/>
    </row>
    <row r="31" spans="1:10" ht="12.75">
      <c r="A31" s="106" t="s">
        <v>53</v>
      </c>
      <c r="B31" s="107"/>
      <c r="C31" s="108"/>
      <c r="D31" s="18">
        <f>SUM(D33)</f>
        <v>0</v>
      </c>
      <c r="E31" s="19">
        <f>SUM(E33)</f>
        <v>0</v>
      </c>
      <c r="F31" s="18">
        <f>SUM(F33)</f>
        <v>7000</v>
      </c>
      <c r="G31" s="19">
        <f>SUM(G33)</f>
        <v>0</v>
      </c>
      <c r="H31" s="18">
        <f>SUM(H33)</f>
        <v>0</v>
      </c>
      <c r="I31" s="19"/>
      <c r="J31" s="19"/>
    </row>
    <row r="32" spans="1:10" ht="12.75">
      <c r="A32" s="3">
        <v>1</v>
      </c>
      <c r="B32" s="109" t="s">
        <v>41</v>
      </c>
      <c r="C32" s="110"/>
      <c r="D32" s="60"/>
      <c r="E32" s="61"/>
      <c r="F32" s="60"/>
      <c r="G32" s="61"/>
      <c r="H32" s="60"/>
      <c r="I32" s="61"/>
      <c r="J32" s="61"/>
    </row>
    <row r="33" spans="1:10" ht="13.5" thickBot="1">
      <c r="A33" s="64"/>
      <c r="B33" s="65" t="s">
        <v>42</v>
      </c>
      <c r="C33" s="50" t="s">
        <v>63</v>
      </c>
      <c r="D33" s="66">
        <v>0</v>
      </c>
      <c r="E33" s="67"/>
      <c r="F33" s="66">
        <v>7000</v>
      </c>
      <c r="G33" s="67">
        <v>0</v>
      </c>
      <c r="H33" s="66">
        <v>0</v>
      </c>
      <c r="I33" s="67"/>
      <c r="J33" s="67"/>
    </row>
    <row r="34" spans="1:10" ht="12.75">
      <c r="A34" s="70"/>
      <c r="B34" s="70"/>
      <c r="C34" s="70"/>
      <c r="D34" s="70"/>
      <c r="E34" s="70"/>
      <c r="F34" s="70"/>
      <c r="G34" s="70"/>
      <c r="H34" s="70"/>
      <c r="I34" s="70"/>
      <c r="J34" s="70"/>
    </row>
    <row r="35" spans="1:10" ht="12.75">
      <c r="A35" s="70"/>
      <c r="B35" s="70"/>
      <c r="C35" s="70"/>
      <c r="D35" s="70"/>
      <c r="E35" s="70"/>
      <c r="F35" s="70"/>
      <c r="G35" s="70"/>
      <c r="H35" s="70"/>
      <c r="I35" s="70"/>
      <c r="J35" s="70"/>
    </row>
    <row r="36" spans="1:10" ht="15">
      <c r="A36" s="121" t="s">
        <v>137</v>
      </c>
      <c r="B36" s="121"/>
      <c r="C36" s="121"/>
      <c r="D36" s="121"/>
      <c r="E36" s="121"/>
      <c r="F36" s="121"/>
      <c r="G36" s="121"/>
      <c r="H36" s="121"/>
      <c r="I36" s="121"/>
      <c r="J36" s="121"/>
    </row>
    <row r="37" spans="1:10" ht="14.25" thickBot="1">
      <c r="A37" s="111" t="s">
        <v>128</v>
      </c>
      <c r="B37" s="111"/>
      <c r="C37" s="111"/>
      <c r="D37" s="111"/>
      <c r="E37" s="111"/>
      <c r="F37" s="111"/>
      <c r="G37" s="111"/>
      <c r="H37" s="111"/>
      <c r="I37" s="111"/>
      <c r="J37" s="111"/>
    </row>
    <row r="38" spans="1:10" ht="12.75">
      <c r="A38" s="129" t="s">
        <v>71</v>
      </c>
      <c r="B38" s="74" t="s">
        <v>72</v>
      </c>
      <c r="C38" s="131" t="s">
        <v>73</v>
      </c>
      <c r="D38" s="48" t="s">
        <v>108</v>
      </c>
      <c r="E38" s="48" t="s">
        <v>108</v>
      </c>
      <c r="F38" s="48" t="s">
        <v>110</v>
      </c>
      <c r="G38" s="48" t="s">
        <v>108</v>
      </c>
      <c r="H38" s="48" t="s">
        <v>110</v>
      </c>
      <c r="I38" s="48" t="s">
        <v>110</v>
      </c>
      <c r="J38" s="48" t="s">
        <v>110</v>
      </c>
    </row>
    <row r="39" spans="1:10" ht="13.5" thickBot="1">
      <c r="A39" s="130"/>
      <c r="B39" s="75" t="s">
        <v>3</v>
      </c>
      <c r="C39" s="132"/>
      <c r="D39" s="25" t="s">
        <v>109</v>
      </c>
      <c r="E39" s="25" t="s">
        <v>49</v>
      </c>
      <c r="F39" s="25" t="s">
        <v>50</v>
      </c>
      <c r="G39" s="54" t="s">
        <v>50</v>
      </c>
      <c r="H39" s="25" t="s">
        <v>69</v>
      </c>
      <c r="I39" s="25" t="s">
        <v>112</v>
      </c>
      <c r="J39" s="25" t="s">
        <v>120</v>
      </c>
    </row>
    <row r="40" spans="1:10" ht="13.5" thickBot="1">
      <c r="A40" s="123" t="s">
        <v>129</v>
      </c>
      <c r="B40" s="126"/>
      <c r="C40" s="125"/>
      <c r="D40" s="16">
        <f>SUM(D42+D44)</f>
        <v>166623</v>
      </c>
      <c r="E40" s="16">
        <f>E42+E44+E47</f>
        <v>325069</v>
      </c>
      <c r="F40" s="16">
        <f>F42+F44</f>
        <v>243915</v>
      </c>
      <c r="G40" s="16">
        <f>G42+G44+G47</f>
        <v>198506</v>
      </c>
      <c r="H40" s="16">
        <f>H42+H44</f>
        <v>213700</v>
      </c>
      <c r="I40" s="16">
        <f>I42+I44</f>
        <v>190540</v>
      </c>
      <c r="J40" s="16">
        <f>J42+J44</f>
        <v>190540</v>
      </c>
    </row>
    <row r="41" spans="1:10" ht="13.5" thickBot="1">
      <c r="A41" s="98"/>
      <c r="B41" s="99"/>
      <c r="C41" s="100"/>
      <c r="D41" s="97"/>
      <c r="E41" s="97"/>
      <c r="F41" s="97"/>
      <c r="G41" s="97"/>
      <c r="H41" s="97"/>
      <c r="I41" s="97"/>
      <c r="J41" s="97"/>
    </row>
    <row r="42" spans="1:10" ht="13.5" thickBot="1">
      <c r="A42" s="123" t="s">
        <v>130</v>
      </c>
      <c r="B42" s="124"/>
      <c r="C42" s="125"/>
      <c r="D42" s="16">
        <v>154689</v>
      </c>
      <c r="E42" s="16">
        <v>154076</v>
      </c>
      <c r="F42" s="16">
        <v>172915</v>
      </c>
      <c r="G42" s="16">
        <v>163533</v>
      </c>
      <c r="H42" s="16">
        <v>196700</v>
      </c>
      <c r="I42" s="16">
        <v>188340</v>
      </c>
      <c r="J42" s="16">
        <v>188340</v>
      </c>
    </row>
    <row r="43" spans="1:10" ht="13.5" thickBot="1">
      <c r="A43" s="103"/>
      <c r="B43" s="104"/>
      <c r="C43" s="104"/>
      <c r="D43" s="105"/>
      <c r="E43" s="105"/>
      <c r="F43" s="105"/>
      <c r="G43" s="105"/>
      <c r="H43" s="105"/>
      <c r="I43" s="105"/>
      <c r="J43" s="105"/>
    </row>
    <row r="44" spans="1:10" ht="13.5" thickBot="1">
      <c r="A44" s="123" t="s">
        <v>131</v>
      </c>
      <c r="B44" s="124"/>
      <c r="C44" s="125"/>
      <c r="D44" s="16">
        <v>11934</v>
      </c>
      <c r="E44" s="16">
        <v>168632</v>
      </c>
      <c r="F44" s="16">
        <v>71000</v>
      </c>
      <c r="G44" s="16">
        <v>31308</v>
      </c>
      <c r="H44" s="16">
        <v>17000</v>
      </c>
      <c r="I44" s="16">
        <v>2200</v>
      </c>
      <c r="J44" s="16">
        <v>2200</v>
      </c>
    </row>
    <row r="45" spans="1:10" ht="13.5" thickBot="1">
      <c r="A45" s="103"/>
      <c r="B45" s="104"/>
      <c r="C45" s="104"/>
      <c r="D45" s="105"/>
      <c r="E45" s="105"/>
      <c r="F45" s="105"/>
      <c r="G45" s="105"/>
      <c r="H45" s="105"/>
      <c r="I45" s="105"/>
      <c r="J45" s="105"/>
    </row>
    <row r="46" spans="1:10" ht="13.5" thickBot="1">
      <c r="A46" s="123" t="s">
        <v>132</v>
      </c>
      <c r="B46" s="124"/>
      <c r="C46" s="125"/>
      <c r="D46" s="16">
        <v>0</v>
      </c>
      <c r="E46" s="16">
        <f>E47+E48</f>
        <v>2361</v>
      </c>
      <c r="F46" s="16">
        <f>F47+F48</f>
        <v>0</v>
      </c>
      <c r="G46" s="16">
        <f>G47+G48</f>
        <v>3665</v>
      </c>
      <c r="H46" s="16">
        <f>H47+H48</f>
        <v>0</v>
      </c>
      <c r="I46" s="16">
        <v>0</v>
      </c>
      <c r="J46" s="16">
        <v>0</v>
      </c>
    </row>
    <row r="47" spans="1:10" ht="13.5" thickBot="1">
      <c r="A47" s="123" t="s">
        <v>133</v>
      </c>
      <c r="B47" s="124"/>
      <c r="C47" s="125"/>
      <c r="D47" s="16"/>
      <c r="E47" s="16">
        <v>2361</v>
      </c>
      <c r="F47" s="16"/>
      <c r="G47" s="16">
        <v>3665</v>
      </c>
      <c r="H47" s="16"/>
      <c r="I47" s="16"/>
      <c r="J47" s="16"/>
    </row>
    <row r="48" spans="1:10" ht="13.5" thickBot="1">
      <c r="A48" s="123" t="s">
        <v>134</v>
      </c>
      <c r="B48" s="124"/>
      <c r="C48" s="125"/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/>
      <c r="J48" s="16"/>
    </row>
    <row r="49" spans="1:10" ht="12.75">
      <c r="A49" s="70"/>
      <c r="B49" s="70"/>
      <c r="C49" s="70"/>
      <c r="D49" s="70"/>
      <c r="E49" s="70"/>
      <c r="F49" s="70"/>
      <c r="G49" s="70"/>
      <c r="H49" s="70"/>
      <c r="I49" s="70"/>
      <c r="J49" s="70"/>
    </row>
    <row r="50" spans="1:10" ht="12.75">
      <c r="A50" s="70"/>
      <c r="B50" s="70"/>
      <c r="C50" s="70"/>
      <c r="D50" s="70"/>
      <c r="E50" s="70"/>
      <c r="F50" s="70"/>
      <c r="G50" s="70"/>
      <c r="H50" s="70"/>
      <c r="I50" s="70"/>
      <c r="J50" s="70"/>
    </row>
    <row r="51" spans="1:8" ht="17.25">
      <c r="A51" s="101" t="s">
        <v>138</v>
      </c>
      <c r="B51" s="102"/>
      <c r="C51" s="102"/>
      <c r="D51" s="102"/>
      <c r="E51" s="102"/>
      <c r="F51" s="102"/>
      <c r="G51" s="102"/>
      <c r="H51" s="102"/>
    </row>
  </sheetData>
  <sheetProtection/>
  <mergeCells count="33">
    <mergeCell ref="A3:A4"/>
    <mergeCell ref="C3:C4"/>
    <mergeCell ref="B15:C15"/>
    <mergeCell ref="B7:C7"/>
    <mergeCell ref="A9:C9"/>
    <mergeCell ref="B10:C10"/>
    <mergeCell ref="A2:J2"/>
    <mergeCell ref="A1:J1"/>
    <mergeCell ref="B32:C32"/>
    <mergeCell ref="B12:C12"/>
    <mergeCell ref="A19:C19"/>
    <mergeCell ref="B20:C20"/>
    <mergeCell ref="B23:C23"/>
    <mergeCell ref="B29:C29"/>
    <mergeCell ref="A25:C25"/>
    <mergeCell ref="B26:C26"/>
    <mergeCell ref="A14:C14"/>
    <mergeCell ref="B17:C17"/>
    <mergeCell ref="A6:C6"/>
    <mergeCell ref="A31:C31"/>
    <mergeCell ref="A28:C28"/>
    <mergeCell ref="A5:C5"/>
    <mergeCell ref="A22:C22"/>
    <mergeCell ref="A48:C48"/>
    <mergeCell ref="A42:C42"/>
    <mergeCell ref="A36:J36"/>
    <mergeCell ref="A37:J37"/>
    <mergeCell ref="A44:C44"/>
    <mergeCell ref="A46:C46"/>
    <mergeCell ref="A47:C47"/>
    <mergeCell ref="A40:C40"/>
    <mergeCell ref="A38:A39"/>
    <mergeCell ref="C38:C39"/>
  </mergeCells>
  <printOptions horizontalCentered="1"/>
  <pageMargins left="0.35433070866141736" right="0.35433070866141736" top="0.5905511811023623" bottom="0" header="0" footer="0"/>
  <pageSetup fitToHeight="1" fitToWidth="1" horizontalDpi="600" verticalDpi="600" orientation="portrait" paperSize="9" scale="92" r:id="rId1"/>
  <ignoredErrors>
    <ignoredError sqref="B18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tabSelected="1" view="pageBreakPreview" zoomScale="98" zoomScaleSheetLayoutView="98" zoomScalePageLayoutView="0" workbookViewId="0" topLeftCell="A22">
      <selection activeCell="J12" sqref="J12"/>
    </sheetView>
  </sheetViews>
  <sheetFormatPr defaultColWidth="9.140625" defaultRowHeight="12.75"/>
  <cols>
    <col min="1" max="1" width="9.7109375" style="0" customWidth="1"/>
    <col min="2" max="2" width="11.7109375" style="0" customWidth="1"/>
    <col min="3" max="3" width="42.7109375" style="0" customWidth="1"/>
    <col min="4" max="5" width="10.7109375" style="0" customWidth="1"/>
    <col min="7" max="7" width="10.140625" style="0" bestFit="1" customWidth="1"/>
  </cols>
  <sheetData>
    <row r="1" spans="1:11" s="1" customFormat="1" ht="15" customHeight="1">
      <c r="A1" s="137" t="s">
        <v>137</v>
      </c>
      <c r="B1" s="137"/>
      <c r="C1" s="137"/>
      <c r="D1" s="137"/>
      <c r="E1" s="137"/>
      <c r="F1" s="137"/>
      <c r="G1" s="137"/>
      <c r="H1" s="137"/>
      <c r="I1" s="137"/>
      <c r="J1" s="138"/>
      <c r="K1" s="55"/>
    </row>
    <row r="2" spans="1:10" s="1" customFormat="1" ht="15" customHeight="1" thickBot="1">
      <c r="A2" s="111" t="s">
        <v>97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ht="13.5" customHeight="1">
      <c r="A3" s="129" t="s">
        <v>71</v>
      </c>
      <c r="B3" s="74" t="s">
        <v>72</v>
      </c>
      <c r="C3" s="129" t="s">
        <v>73</v>
      </c>
      <c r="D3" s="48" t="s">
        <v>108</v>
      </c>
      <c r="E3" s="48" t="s">
        <v>108</v>
      </c>
      <c r="F3" s="48" t="s">
        <v>110</v>
      </c>
      <c r="G3" s="48" t="s">
        <v>108</v>
      </c>
      <c r="H3" s="48" t="s">
        <v>110</v>
      </c>
      <c r="I3" s="48" t="s">
        <v>110</v>
      </c>
      <c r="J3" s="48" t="s">
        <v>110</v>
      </c>
    </row>
    <row r="4" spans="1:15" ht="13.5" customHeight="1" thickBot="1">
      <c r="A4" s="130"/>
      <c r="B4" s="75" t="s">
        <v>3</v>
      </c>
      <c r="C4" s="130"/>
      <c r="D4" s="25" t="s">
        <v>109</v>
      </c>
      <c r="E4" s="25" t="s">
        <v>49</v>
      </c>
      <c r="F4" s="25" t="s">
        <v>50</v>
      </c>
      <c r="G4" s="54" t="s">
        <v>50</v>
      </c>
      <c r="H4" s="25" t="s">
        <v>69</v>
      </c>
      <c r="I4" s="25" t="s">
        <v>112</v>
      </c>
      <c r="J4" s="25" t="s">
        <v>120</v>
      </c>
      <c r="O4" s="47"/>
    </row>
    <row r="5" spans="1:10" ht="13.5" customHeight="1" thickBot="1">
      <c r="A5" s="139" t="s">
        <v>99</v>
      </c>
      <c r="B5" s="140"/>
      <c r="C5" s="141"/>
      <c r="D5" s="16">
        <f>SUM(D7,D33,D39)</f>
        <v>275807</v>
      </c>
      <c r="E5" s="16">
        <f>SUM(E7+E33+E39+E43)</f>
        <v>328688</v>
      </c>
      <c r="F5" s="16">
        <f>SUM(F7,F33,F39)</f>
        <v>243915</v>
      </c>
      <c r="G5" s="16">
        <f>SUM(G7+G33+G39+G43)</f>
        <v>198398</v>
      </c>
      <c r="H5" s="16">
        <f>SUM(H7,H33,H39)</f>
        <v>213700</v>
      </c>
      <c r="I5" s="16">
        <f>SUM(I7,I33,I39)</f>
        <v>190540</v>
      </c>
      <c r="J5" s="16">
        <f>SUM(J7,J33,J39)</f>
        <v>190540</v>
      </c>
    </row>
    <row r="6" spans="1:10" ht="13.5" customHeight="1" thickBot="1">
      <c r="A6" s="8"/>
      <c r="B6" s="29"/>
      <c r="C6" s="59"/>
      <c r="D6" s="15"/>
      <c r="E6" s="15"/>
      <c r="F6" s="15"/>
      <c r="G6" s="15"/>
      <c r="H6" s="15"/>
      <c r="I6" s="17"/>
      <c r="J6" s="17"/>
    </row>
    <row r="7" spans="1:10" ht="13.5" customHeight="1" thickBot="1">
      <c r="A7" s="139" t="s">
        <v>100</v>
      </c>
      <c r="B7" s="142"/>
      <c r="C7" s="141"/>
      <c r="D7" s="16">
        <f>SUM(D8,D17,D29)</f>
        <v>196035</v>
      </c>
      <c r="E7" s="16">
        <f>SUM(E29+E17+E8)</f>
        <v>166927</v>
      </c>
      <c r="F7" s="16">
        <f>SUM(F8,F17,F29)</f>
        <v>172915</v>
      </c>
      <c r="G7" s="16">
        <f>SUM(G29+G17+G8)</f>
        <v>190757</v>
      </c>
      <c r="H7" s="16">
        <f>SUM(H8,H17,H29)</f>
        <v>196700</v>
      </c>
      <c r="I7" s="16">
        <f>SUM(I8,I17,I29)</f>
        <v>190540</v>
      </c>
      <c r="J7" s="16">
        <f>SUM(J8,J17,J29)</f>
        <v>190540</v>
      </c>
    </row>
    <row r="8" spans="1:10" ht="13.5" customHeight="1" thickBot="1">
      <c r="A8" s="26">
        <v>100</v>
      </c>
      <c r="B8" s="33"/>
      <c r="C8" s="32" t="s">
        <v>74</v>
      </c>
      <c r="D8" s="16">
        <f>SUM(D9:D16)</f>
        <v>130247</v>
      </c>
      <c r="E8" s="16">
        <f>SUM(E10:E16)</f>
        <v>129904</v>
      </c>
      <c r="F8" s="16">
        <f>SUM(F9:F16)</f>
        <v>135490</v>
      </c>
      <c r="G8" s="16">
        <f>SUM(G10:G16)</f>
        <v>140793</v>
      </c>
      <c r="H8" s="16">
        <f>SUM(H9:H16)</f>
        <v>152600</v>
      </c>
      <c r="I8" s="16">
        <f>SUM(I9:I16)</f>
        <v>153800</v>
      </c>
      <c r="J8" s="16">
        <f>SUM(J9:J16)</f>
        <v>153800</v>
      </c>
    </row>
    <row r="9" spans="1:10" ht="13.5" customHeight="1">
      <c r="A9" s="56">
        <v>110</v>
      </c>
      <c r="B9" s="39"/>
      <c r="C9" s="76" t="s">
        <v>76</v>
      </c>
      <c r="D9" s="77"/>
      <c r="E9" s="77"/>
      <c r="F9" s="77"/>
      <c r="G9" s="77"/>
      <c r="H9" s="77"/>
      <c r="I9" s="77"/>
      <c r="J9" s="77"/>
    </row>
    <row r="10" spans="1:10" ht="13.5" customHeight="1">
      <c r="A10" s="22"/>
      <c r="B10" s="41">
        <v>111003</v>
      </c>
      <c r="C10" s="24" t="s">
        <v>75</v>
      </c>
      <c r="D10" s="60">
        <v>91925</v>
      </c>
      <c r="E10" s="60">
        <v>90281</v>
      </c>
      <c r="F10" s="60">
        <v>91700</v>
      </c>
      <c r="G10" s="60">
        <v>99016</v>
      </c>
      <c r="H10" s="60">
        <v>110000</v>
      </c>
      <c r="I10" s="60">
        <v>110000</v>
      </c>
      <c r="J10" s="60">
        <v>110000</v>
      </c>
    </row>
    <row r="11" spans="1:10" ht="13.5" customHeight="1">
      <c r="A11" s="40">
        <v>120</v>
      </c>
      <c r="B11" s="38"/>
      <c r="C11" s="24" t="s">
        <v>77</v>
      </c>
      <c r="D11" s="60"/>
      <c r="E11" s="60"/>
      <c r="F11" s="60"/>
      <c r="G11" s="60"/>
      <c r="H11" s="60"/>
      <c r="I11" s="60"/>
      <c r="J11" s="60"/>
    </row>
    <row r="12" spans="1:10" ht="13.5" customHeight="1">
      <c r="A12" s="22"/>
      <c r="B12" s="35">
        <v>121001</v>
      </c>
      <c r="C12" s="24" t="s">
        <v>113</v>
      </c>
      <c r="D12" s="60">
        <v>18479</v>
      </c>
      <c r="E12" s="60">
        <v>18479</v>
      </c>
      <c r="F12" s="60">
        <v>22370</v>
      </c>
      <c r="G12" s="60">
        <v>21177</v>
      </c>
      <c r="H12" s="60">
        <v>21200</v>
      </c>
      <c r="I12" s="60">
        <v>22380</v>
      </c>
      <c r="J12" s="60">
        <v>22380</v>
      </c>
    </row>
    <row r="13" spans="1:10" ht="13.5" customHeight="1">
      <c r="A13" s="40">
        <v>130</v>
      </c>
      <c r="B13" s="38"/>
      <c r="C13" s="24" t="s">
        <v>78</v>
      </c>
      <c r="D13" s="60"/>
      <c r="E13" s="60"/>
      <c r="F13" s="60"/>
      <c r="G13" s="60"/>
      <c r="H13" s="60"/>
      <c r="I13" s="60"/>
      <c r="J13" s="60"/>
    </row>
    <row r="14" spans="1:10" ht="13.5" customHeight="1">
      <c r="A14" s="40"/>
      <c r="B14" s="36" t="s">
        <v>79</v>
      </c>
      <c r="C14" s="24" t="s">
        <v>114</v>
      </c>
      <c r="D14" s="60">
        <v>434</v>
      </c>
      <c r="E14" s="60">
        <v>469</v>
      </c>
      <c r="F14" s="60">
        <v>520</v>
      </c>
      <c r="G14" s="60">
        <v>485</v>
      </c>
      <c r="H14" s="60">
        <v>500</v>
      </c>
      <c r="I14" s="60">
        <v>520</v>
      </c>
      <c r="J14" s="60">
        <v>520</v>
      </c>
    </row>
    <row r="15" spans="1:10" ht="13.5" customHeight="1">
      <c r="A15" s="40"/>
      <c r="B15" s="36" t="s">
        <v>80</v>
      </c>
      <c r="C15" s="24" t="s">
        <v>98</v>
      </c>
      <c r="D15" s="60">
        <v>5005</v>
      </c>
      <c r="E15" s="60">
        <v>6271</v>
      </c>
      <c r="F15" s="60">
        <v>6500</v>
      </c>
      <c r="G15" s="60">
        <v>5711</v>
      </c>
      <c r="H15" s="60">
        <v>6500</v>
      </c>
      <c r="I15" s="60">
        <v>6500</v>
      </c>
      <c r="J15" s="60">
        <v>6500</v>
      </c>
    </row>
    <row r="16" spans="1:10" ht="13.5" customHeight="1" thickBot="1">
      <c r="A16" s="72"/>
      <c r="B16" s="37" t="s">
        <v>83</v>
      </c>
      <c r="C16" s="78" t="s">
        <v>84</v>
      </c>
      <c r="D16" s="66">
        <v>14404</v>
      </c>
      <c r="E16" s="66">
        <v>14404</v>
      </c>
      <c r="F16" s="66">
        <v>14400</v>
      </c>
      <c r="G16" s="66">
        <v>14404</v>
      </c>
      <c r="H16" s="66">
        <v>14400</v>
      </c>
      <c r="I16" s="66">
        <v>14400</v>
      </c>
      <c r="J16" s="66">
        <v>14400</v>
      </c>
    </row>
    <row r="17" spans="1:10" ht="13.5" customHeight="1" thickBot="1">
      <c r="A17" s="26">
        <v>200</v>
      </c>
      <c r="B17" s="33"/>
      <c r="C17" s="32" t="s">
        <v>101</v>
      </c>
      <c r="D17" s="16">
        <f>SUM(D18:D28)</f>
        <v>32231</v>
      </c>
      <c r="E17" s="16">
        <f>SUM(E19:E28)</f>
        <v>28178</v>
      </c>
      <c r="F17" s="16">
        <f>SUM(F18:F28)</f>
        <v>35980</v>
      </c>
      <c r="G17" s="16">
        <f>SUM(G19:G28)</f>
        <v>39154</v>
      </c>
      <c r="H17" s="16">
        <f>SUM(H18:H28)</f>
        <v>35355</v>
      </c>
      <c r="I17" s="16">
        <f>SUM(I18:I28)</f>
        <v>35375</v>
      </c>
      <c r="J17" s="16">
        <f>SUM(J18:J28)</f>
        <v>35375</v>
      </c>
    </row>
    <row r="18" spans="1:10" ht="13.5" customHeight="1">
      <c r="A18" s="56">
        <v>210</v>
      </c>
      <c r="B18" s="39"/>
      <c r="C18" s="76" t="s">
        <v>81</v>
      </c>
      <c r="D18" s="77"/>
      <c r="E18" s="77"/>
      <c r="F18" s="77"/>
      <c r="G18" s="77"/>
      <c r="H18" s="77"/>
      <c r="I18" s="77"/>
      <c r="J18" s="77"/>
    </row>
    <row r="19" spans="1:10" ht="13.5" customHeight="1">
      <c r="A19" s="22"/>
      <c r="B19" s="35">
        <v>212002</v>
      </c>
      <c r="C19" s="24" t="s">
        <v>82</v>
      </c>
      <c r="D19" s="60">
        <v>847</v>
      </c>
      <c r="E19" s="60">
        <v>698</v>
      </c>
      <c r="F19" s="60">
        <v>700</v>
      </c>
      <c r="G19" s="60">
        <v>963</v>
      </c>
      <c r="H19" s="60">
        <v>780</v>
      </c>
      <c r="I19" s="60">
        <v>780</v>
      </c>
      <c r="J19" s="60">
        <v>780</v>
      </c>
    </row>
    <row r="20" spans="1:10" ht="13.5" customHeight="1">
      <c r="A20" s="40"/>
      <c r="B20" s="36" t="s">
        <v>85</v>
      </c>
      <c r="C20" s="24" t="s">
        <v>86</v>
      </c>
      <c r="D20" s="60">
        <v>2836</v>
      </c>
      <c r="E20" s="60">
        <v>3488</v>
      </c>
      <c r="F20" s="60">
        <v>3300</v>
      </c>
      <c r="G20" s="60">
        <v>2118</v>
      </c>
      <c r="H20" s="60">
        <v>2015</v>
      </c>
      <c r="I20" s="60">
        <v>2015</v>
      </c>
      <c r="J20" s="60">
        <v>2015</v>
      </c>
    </row>
    <row r="21" spans="1:10" ht="13.5" customHeight="1">
      <c r="A21" s="40">
        <v>220</v>
      </c>
      <c r="B21" s="42"/>
      <c r="C21" s="24" t="s">
        <v>87</v>
      </c>
      <c r="D21" s="60"/>
      <c r="E21" s="60"/>
      <c r="F21" s="60"/>
      <c r="G21" s="60"/>
      <c r="H21" s="60"/>
      <c r="I21" s="60"/>
      <c r="J21" s="60"/>
    </row>
    <row r="22" spans="1:10" ht="13.5" customHeight="1">
      <c r="A22" s="40"/>
      <c r="B22" s="36" t="s">
        <v>88</v>
      </c>
      <c r="C22" s="24" t="s">
        <v>89</v>
      </c>
      <c r="D22" s="60">
        <v>1350</v>
      </c>
      <c r="E22" s="60">
        <v>477</v>
      </c>
      <c r="F22" s="60">
        <v>1000</v>
      </c>
      <c r="G22" s="60">
        <v>852</v>
      </c>
      <c r="H22" s="60">
        <v>1000</v>
      </c>
      <c r="I22" s="60">
        <v>1000</v>
      </c>
      <c r="J22" s="60">
        <v>1000</v>
      </c>
    </row>
    <row r="23" spans="1:10" ht="13.5" customHeight="1">
      <c r="A23" s="22"/>
      <c r="B23" s="35">
        <v>223</v>
      </c>
      <c r="C23" s="24" t="s">
        <v>105</v>
      </c>
      <c r="D23" s="60">
        <v>6826</v>
      </c>
      <c r="E23" s="60">
        <v>4637</v>
      </c>
      <c r="F23" s="60">
        <v>6600</v>
      </c>
      <c r="G23" s="60">
        <v>9503</v>
      </c>
      <c r="H23" s="60">
        <v>7200</v>
      </c>
      <c r="I23" s="60">
        <v>7200</v>
      </c>
      <c r="J23" s="60">
        <v>7200</v>
      </c>
    </row>
    <row r="24" spans="1:10" ht="13.5" customHeight="1">
      <c r="A24" s="40"/>
      <c r="B24" s="36" t="s">
        <v>111</v>
      </c>
      <c r="C24" s="24" t="s">
        <v>135</v>
      </c>
      <c r="D24" s="60">
        <v>20313</v>
      </c>
      <c r="E24" s="60">
        <v>18824</v>
      </c>
      <c r="F24" s="60">
        <v>24030</v>
      </c>
      <c r="G24" s="60">
        <v>25703</v>
      </c>
      <c r="H24" s="60">
        <v>24030</v>
      </c>
      <c r="I24" s="60">
        <v>24030</v>
      </c>
      <c r="J24" s="60">
        <v>24030</v>
      </c>
    </row>
    <row r="25" spans="1:10" ht="13.5" customHeight="1">
      <c r="A25" s="40">
        <v>240</v>
      </c>
      <c r="B25" s="38"/>
      <c r="C25" s="24" t="s">
        <v>90</v>
      </c>
      <c r="D25" s="60"/>
      <c r="E25" s="60"/>
      <c r="F25" s="60"/>
      <c r="G25" s="60"/>
      <c r="H25" s="60"/>
      <c r="I25" s="60"/>
      <c r="J25" s="60"/>
    </row>
    <row r="26" spans="1:10" ht="13.5" customHeight="1">
      <c r="A26" s="22"/>
      <c r="B26" s="42">
        <v>242</v>
      </c>
      <c r="C26" s="24" t="s">
        <v>91</v>
      </c>
      <c r="D26" s="60">
        <v>59</v>
      </c>
      <c r="E26" s="60">
        <v>54</v>
      </c>
      <c r="F26" s="60">
        <v>50</v>
      </c>
      <c r="G26" s="60">
        <v>15</v>
      </c>
      <c r="H26" s="60">
        <v>30</v>
      </c>
      <c r="I26" s="60">
        <v>50</v>
      </c>
      <c r="J26" s="60">
        <v>50</v>
      </c>
    </row>
    <row r="27" spans="1:10" ht="13.5" customHeight="1">
      <c r="A27" s="40">
        <v>290</v>
      </c>
      <c r="B27" s="38"/>
      <c r="C27" s="24" t="s">
        <v>92</v>
      </c>
      <c r="D27" s="60"/>
      <c r="E27" s="60"/>
      <c r="F27" s="60"/>
      <c r="G27" s="60"/>
      <c r="H27" s="60"/>
      <c r="I27" s="60"/>
      <c r="J27" s="60"/>
    </row>
    <row r="28" spans="1:10" ht="13.5" customHeight="1" thickBot="1">
      <c r="A28" s="23"/>
      <c r="B28" s="46">
        <v>292017</v>
      </c>
      <c r="C28" s="78" t="s">
        <v>93</v>
      </c>
      <c r="D28" s="66">
        <v>0</v>
      </c>
      <c r="E28" s="66">
        <v>0</v>
      </c>
      <c r="F28" s="66">
        <v>300</v>
      </c>
      <c r="G28" s="66">
        <v>0</v>
      </c>
      <c r="H28" s="66">
        <v>300</v>
      </c>
      <c r="I28" s="66">
        <v>300</v>
      </c>
      <c r="J28" s="66">
        <v>300</v>
      </c>
    </row>
    <row r="29" spans="1:10" ht="13.5" customHeight="1" thickBot="1">
      <c r="A29" s="26">
        <v>300</v>
      </c>
      <c r="B29" s="33"/>
      <c r="C29" s="32" t="s">
        <v>102</v>
      </c>
      <c r="D29" s="16">
        <f>SUM(D31)</f>
        <v>33557</v>
      </c>
      <c r="E29" s="16">
        <f>SUM(E31)</f>
        <v>8845</v>
      </c>
      <c r="F29" s="16">
        <f>SUM(F31)</f>
        <v>1445</v>
      </c>
      <c r="G29" s="16">
        <f>G31</f>
        <v>10810</v>
      </c>
      <c r="H29" s="16">
        <f>H31</f>
        <v>8745</v>
      </c>
      <c r="I29" s="16">
        <f>SUM(I31)</f>
        <v>1365</v>
      </c>
      <c r="J29" s="16">
        <f>SUM(J31)</f>
        <v>1365</v>
      </c>
    </row>
    <row r="30" spans="1:10" ht="13.5" customHeight="1" thickBot="1">
      <c r="A30" s="26"/>
      <c r="B30" s="33"/>
      <c r="C30" s="95"/>
      <c r="D30" s="96"/>
      <c r="E30" s="96"/>
      <c r="F30" s="96"/>
      <c r="G30" s="96"/>
      <c r="H30" s="96"/>
      <c r="I30" s="96"/>
      <c r="J30" s="96"/>
    </row>
    <row r="31" spans="1:10" ht="13.5" customHeight="1" thickBot="1">
      <c r="A31" s="26"/>
      <c r="B31" s="43">
        <v>312</v>
      </c>
      <c r="C31" s="30" t="s">
        <v>94</v>
      </c>
      <c r="D31" s="79">
        <v>33557</v>
      </c>
      <c r="E31" s="79">
        <v>8845</v>
      </c>
      <c r="F31" s="79">
        <v>1445</v>
      </c>
      <c r="G31" s="79">
        <v>10810</v>
      </c>
      <c r="H31" s="79">
        <v>8745</v>
      </c>
      <c r="I31" s="79">
        <v>1365</v>
      </c>
      <c r="J31" s="79">
        <v>1365</v>
      </c>
    </row>
    <row r="32" spans="1:10" ht="13.5" customHeight="1" thickBot="1">
      <c r="A32" s="75"/>
      <c r="B32" s="28"/>
      <c r="C32" s="80"/>
      <c r="D32" s="81"/>
      <c r="E32" s="81"/>
      <c r="F32" s="81"/>
      <c r="G32" s="81"/>
      <c r="H32" s="81"/>
      <c r="I32" s="82"/>
      <c r="J32" s="82"/>
    </row>
    <row r="33" spans="1:10" ht="13.5" customHeight="1" thickBot="1">
      <c r="A33" s="116" t="s">
        <v>103</v>
      </c>
      <c r="B33" s="117"/>
      <c r="C33" s="118"/>
      <c r="D33" s="16">
        <f>SUM(D34,D36)</f>
        <v>79772</v>
      </c>
      <c r="E33" s="16">
        <f>SUM(E35+E36)</f>
        <v>159049</v>
      </c>
      <c r="F33" s="16">
        <f>SUM(F34,F36)</f>
        <v>13000</v>
      </c>
      <c r="G33" s="16">
        <f>SUM(G35+G36)</f>
        <v>1290</v>
      </c>
      <c r="H33" s="16">
        <f>SUM(H34,H36)</f>
        <v>1000</v>
      </c>
      <c r="I33" s="16">
        <f>SUM(I34,I36)</f>
        <v>0</v>
      </c>
      <c r="J33" s="16">
        <f>SUM(J34,J36)</f>
        <v>0</v>
      </c>
    </row>
    <row r="34" spans="1:10" ht="13.5" customHeight="1" thickBot="1">
      <c r="A34" s="26">
        <v>230</v>
      </c>
      <c r="B34" s="34"/>
      <c r="C34" s="45" t="s">
        <v>104</v>
      </c>
      <c r="D34" s="83">
        <f aca="true" t="shared" si="0" ref="D34:J34">SUM(D35)</f>
        <v>160</v>
      </c>
      <c r="E34" s="83">
        <f t="shared" si="0"/>
        <v>1420</v>
      </c>
      <c r="F34" s="83">
        <f t="shared" si="0"/>
        <v>1000</v>
      </c>
      <c r="G34" s="83">
        <f t="shared" si="0"/>
        <v>1290</v>
      </c>
      <c r="H34" s="83">
        <f t="shared" si="0"/>
        <v>1000</v>
      </c>
      <c r="I34" s="83">
        <f t="shared" si="0"/>
        <v>0</v>
      </c>
      <c r="J34" s="83">
        <f t="shared" si="0"/>
        <v>0</v>
      </c>
    </row>
    <row r="35" spans="1:10" ht="13.5" customHeight="1" thickBot="1">
      <c r="A35" s="26"/>
      <c r="B35" s="43">
        <v>233001</v>
      </c>
      <c r="C35" s="84" t="s">
        <v>95</v>
      </c>
      <c r="D35" s="85">
        <v>160</v>
      </c>
      <c r="E35" s="85">
        <v>1420</v>
      </c>
      <c r="F35" s="85">
        <v>1000</v>
      </c>
      <c r="G35" s="85">
        <v>1290</v>
      </c>
      <c r="H35" s="85">
        <v>1000</v>
      </c>
      <c r="I35" s="85"/>
      <c r="J35" s="85"/>
    </row>
    <row r="36" spans="1:10" ht="13.5" customHeight="1" thickBot="1">
      <c r="A36" s="26">
        <v>320</v>
      </c>
      <c r="B36" s="27"/>
      <c r="C36" s="31" t="s">
        <v>119</v>
      </c>
      <c r="D36" s="83">
        <f aca="true" t="shared" si="1" ref="D36:J36">SUM(D37)</f>
        <v>79612</v>
      </c>
      <c r="E36" s="83">
        <f>E37</f>
        <v>157629</v>
      </c>
      <c r="F36" s="83">
        <f t="shared" si="1"/>
        <v>12000</v>
      </c>
      <c r="G36" s="83">
        <f>G37</f>
        <v>0</v>
      </c>
      <c r="H36" s="83">
        <f t="shared" si="1"/>
        <v>0</v>
      </c>
      <c r="I36" s="83">
        <f t="shared" si="1"/>
        <v>0</v>
      </c>
      <c r="J36" s="83">
        <f t="shared" si="1"/>
        <v>0</v>
      </c>
    </row>
    <row r="37" spans="1:10" ht="13.5" customHeight="1" thickBot="1">
      <c r="A37" s="26"/>
      <c r="B37" s="43">
        <v>320</v>
      </c>
      <c r="C37" s="31" t="s">
        <v>119</v>
      </c>
      <c r="D37" s="83">
        <v>79612</v>
      </c>
      <c r="E37" s="83">
        <v>157629</v>
      </c>
      <c r="F37" s="83">
        <v>12000</v>
      </c>
      <c r="G37" s="83">
        <v>0</v>
      </c>
      <c r="H37" s="83"/>
      <c r="I37" s="83"/>
      <c r="J37" s="83"/>
    </row>
    <row r="38" spans="1:10" ht="13.5" customHeight="1" thickBot="1">
      <c r="A38" s="86"/>
      <c r="B38" s="28"/>
      <c r="C38" s="80"/>
      <c r="D38" s="81"/>
      <c r="E38" s="81"/>
      <c r="F38" s="81"/>
      <c r="G38" s="81"/>
      <c r="H38" s="81"/>
      <c r="I38" s="82"/>
      <c r="J38" s="82"/>
    </row>
    <row r="39" spans="1:10" ht="13.5" customHeight="1" thickBot="1">
      <c r="A39" s="116" t="s">
        <v>126</v>
      </c>
      <c r="B39" s="117"/>
      <c r="C39" s="118"/>
      <c r="D39" s="16">
        <f aca="true" t="shared" si="2" ref="D39:J39">SUM(D40)</f>
        <v>0</v>
      </c>
      <c r="E39" s="16">
        <f>SUM(E40)</f>
        <v>0</v>
      </c>
      <c r="F39" s="16">
        <f t="shared" si="2"/>
        <v>58000</v>
      </c>
      <c r="G39" s="16">
        <f>SUM(G40)</f>
        <v>2794</v>
      </c>
      <c r="H39" s="16">
        <f t="shared" si="2"/>
        <v>16000</v>
      </c>
      <c r="I39" s="16">
        <f t="shared" si="2"/>
        <v>0</v>
      </c>
      <c r="J39" s="16">
        <f t="shared" si="2"/>
        <v>0</v>
      </c>
    </row>
    <row r="40" spans="1:10" ht="13.5" customHeight="1" thickBot="1">
      <c r="A40" s="26">
        <v>450</v>
      </c>
      <c r="B40" s="34"/>
      <c r="C40" s="31" t="s">
        <v>106</v>
      </c>
      <c r="D40" s="83">
        <f>SUM(D41)</f>
        <v>0</v>
      </c>
      <c r="E40" s="83">
        <f>SUM(E41:E41)</f>
        <v>0</v>
      </c>
      <c r="F40" s="83">
        <f>SUM(F41)</f>
        <v>58000</v>
      </c>
      <c r="G40" s="83">
        <f>SUM(G41:G41)</f>
        <v>2794</v>
      </c>
      <c r="H40" s="83">
        <f>SUM(H41)</f>
        <v>16000</v>
      </c>
      <c r="I40" s="83">
        <f>SUM(I41)</f>
        <v>0</v>
      </c>
      <c r="J40" s="83">
        <f>SUM(J41)</f>
        <v>0</v>
      </c>
    </row>
    <row r="41" spans="1:10" ht="13.5" customHeight="1" thickBot="1">
      <c r="A41" s="44"/>
      <c r="B41" s="43">
        <v>454001</v>
      </c>
      <c r="C41" s="30" t="s">
        <v>96</v>
      </c>
      <c r="D41" s="79">
        <v>0</v>
      </c>
      <c r="E41" s="79">
        <v>0</v>
      </c>
      <c r="F41" s="79">
        <v>58000</v>
      </c>
      <c r="G41" s="79">
        <v>2794</v>
      </c>
      <c r="H41" s="79">
        <v>16000</v>
      </c>
      <c r="I41" s="79"/>
      <c r="J41" s="79"/>
    </row>
    <row r="42" spans="1:7" ht="13.5" thickBot="1">
      <c r="A42" s="9"/>
      <c r="B42" s="20"/>
      <c r="C42" s="11"/>
      <c r="D42" s="13"/>
      <c r="E42" s="13"/>
      <c r="G42" s="70"/>
    </row>
    <row r="43" spans="1:10" ht="13.5" thickBot="1">
      <c r="A43" s="116" t="s">
        <v>127</v>
      </c>
      <c r="B43" s="117"/>
      <c r="C43" s="118"/>
      <c r="D43" s="16">
        <f aca="true" t="shared" si="3" ref="D43:J43">SUM(D44)</f>
        <v>0</v>
      </c>
      <c r="E43" s="16">
        <f>SUM(E44)</f>
        <v>2712</v>
      </c>
      <c r="F43" s="16">
        <f t="shared" si="3"/>
        <v>0</v>
      </c>
      <c r="G43" s="16">
        <f>SUM(G44)</f>
        <v>3557</v>
      </c>
      <c r="H43" s="16">
        <f t="shared" si="3"/>
        <v>0</v>
      </c>
      <c r="I43" s="16">
        <f t="shared" si="3"/>
        <v>0</v>
      </c>
      <c r="J43" s="16">
        <f t="shared" si="3"/>
        <v>0</v>
      </c>
    </row>
    <row r="44" spans="1:10" ht="13.5" thickBot="1">
      <c r="A44" s="26">
        <v>200</v>
      </c>
      <c r="B44" s="34"/>
      <c r="C44" s="31" t="s">
        <v>106</v>
      </c>
      <c r="D44" s="83">
        <f>SUM(D46)</f>
        <v>0</v>
      </c>
      <c r="E44" s="83">
        <f>SUM(E45:E46)</f>
        <v>2712</v>
      </c>
      <c r="F44" s="83">
        <f>SUM(F46)</f>
        <v>0</v>
      </c>
      <c r="G44" s="83">
        <f>SUM(G45:G46)</f>
        <v>3557</v>
      </c>
      <c r="H44" s="83">
        <f>SUM(H46)</f>
        <v>0</v>
      </c>
      <c r="I44" s="83">
        <f>SUM(I46)</f>
        <v>0</v>
      </c>
      <c r="J44" s="83">
        <f>SUM(J46)</f>
        <v>0</v>
      </c>
    </row>
    <row r="45" spans="1:10" ht="13.5" thickBot="1">
      <c r="A45" s="44"/>
      <c r="B45" s="28" t="s">
        <v>124</v>
      </c>
      <c r="C45" s="30" t="s">
        <v>125</v>
      </c>
      <c r="D45" s="79">
        <v>0</v>
      </c>
      <c r="E45" s="79">
        <v>2712</v>
      </c>
      <c r="F45" s="79">
        <v>0</v>
      </c>
      <c r="G45" s="79">
        <v>3557</v>
      </c>
      <c r="H45" s="79">
        <v>0</v>
      </c>
      <c r="I45" s="79">
        <v>0</v>
      </c>
      <c r="J45" s="79">
        <v>0</v>
      </c>
    </row>
    <row r="46" spans="1:5" ht="12.75">
      <c r="A46" s="9"/>
      <c r="B46" s="20"/>
      <c r="C46" s="11"/>
      <c r="D46" s="13"/>
      <c r="E46" s="13"/>
    </row>
    <row r="47" spans="1:5" ht="12.75">
      <c r="A47" s="9"/>
      <c r="B47" s="20"/>
      <c r="C47" s="11"/>
      <c r="D47" s="13"/>
      <c r="E47" s="13"/>
    </row>
    <row r="48" spans="1:5" ht="12.75">
      <c r="A48" s="10"/>
      <c r="B48" s="21"/>
      <c r="C48" s="12"/>
      <c r="D48" s="14"/>
      <c r="E48" s="14"/>
    </row>
    <row r="49" spans="1:5" ht="12.75">
      <c r="A49" s="10"/>
      <c r="B49" s="21"/>
      <c r="C49" s="12"/>
      <c r="D49" s="14"/>
      <c r="E49" s="14"/>
    </row>
    <row r="50" spans="1:5" ht="12.75">
      <c r="A50" s="10"/>
      <c r="B50" s="21"/>
      <c r="C50" s="12"/>
      <c r="D50" s="14"/>
      <c r="E50" s="14"/>
    </row>
    <row r="51" spans="1:5" ht="12.75">
      <c r="A51" s="10"/>
      <c r="B51" s="21"/>
      <c r="C51" s="12"/>
      <c r="D51" s="14"/>
      <c r="E51" s="14"/>
    </row>
    <row r="52" spans="1:5" ht="12.75">
      <c r="A52" s="10"/>
      <c r="B52" s="21"/>
      <c r="C52" s="12"/>
      <c r="D52" s="14"/>
      <c r="E52" s="14"/>
    </row>
    <row r="53" spans="1:5" ht="12.75">
      <c r="A53" s="10"/>
      <c r="B53" s="21"/>
      <c r="C53" s="12"/>
      <c r="D53" s="14"/>
      <c r="E53" s="14"/>
    </row>
    <row r="54" spans="1:5" ht="12.75">
      <c r="A54" s="10"/>
      <c r="B54" s="21"/>
      <c r="C54" s="12"/>
      <c r="D54" s="14"/>
      <c r="E54" s="14"/>
    </row>
    <row r="55" spans="1:5" ht="12.75">
      <c r="A55" s="10"/>
      <c r="B55" s="21"/>
      <c r="C55" s="12"/>
      <c r="D55" s="14"/>
      <c r="E55" s="14"/>
    </row>
    <row r="56" spans="1:5" ht="12.75">
      <c r="A56" s="10"/>
      <c r="B56" s="21"/>
      <c r="C56" s="12"/>
      <c r="D56" s="14"/>
      <c r="E56" s="14"/>
    </row>
    <row r="57" spans="1:5" ht="12.75">
      <c r="A57" s="10"/>
      <c r="B57" s="21"/>
      <c r="C57" s="12"/>
      <c r="D57" s="14"/>
      <c r="E57" s="14"/>
    </row>
    <row r="58" spans="1:5" ht="12.75">
      <c r="A58" s="10"/>
      <c r="B58" s="21"/>
      <c r="C58" s="12"/>
      <c r="D58" s="14"/>
      <c r="E58" s="14"/>
    </row>
    <row r="59" spans="1:5" ht="12.75">
      <c r="A59" s="10"/>
      <c r="B59" s="21"/>
      <c r="C59" s="12"/>
      <c r="D59" s="14"/>
      <c r="E59" s="14"/>
    </row>
    <row r="60" spans="1:5" ht="12.75">
      <c r="A60" s="10"/>
      <c r="B60" s="21"/>
      <c r="C60" s="12"/>
      <c r="D60" s="14"/>
      <c r="E60" s="14"/>
    </row>
    <row r="61" spans="1:5" ht="12.75">
      <c r="A61" s="10"/>
      <c r="B61" s="10"/>
      <c r="C61" s="12"/>
      <c r="D61" s="14"/>
      <c r="E61" s="14"/>
    </row>
  </sheetData>
  <sheetProtection sheet="1"/>
  <mergeCells count="9">
    <mergeCell ref="A43:C43"/>
    <mergeCell ref="A1:J1"/>
    <mergeCell ref="A2:J2"/>
    <mergeCell ref="A39:C39"/>
    <mergeCell ref="A5:C5"/>
    <mergeCell ref="A7:C7"/>
    <mergeCell ref="A33:C33"/>
    <mergeCell ref="A3:A4"/>
    <mergeCell ref="C3:C4"/>
  </mergeCells>
  <printOptions horizontalCentered="1"/>
  <pageMargins left="0.35433070866141736" right="0.31496062992125984" top="0.5905511811023623" bottom="0" header="0" footer="0"/>
  <pageSetup fitToHeight="1" fitToWidth="1" horizontalDpi="600" verticalDpi="600" orientation="portrait" paperSize="9" scale="75" r:id="rId1"/>
  <ignoredErrors>
    <ignoredError sqref="B14 B15:B16 B20 B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Grebeči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Grebeči</dc:creator>
  <cp:keywords/>
  <dc:description/>
  <cp:lastModifiedBy>Janko</cp:lastModifiedBy>
  <cp:lastPrinted>2014-02-19T08:06:57Z</cp:lastPrinted>
  <dcterms:created xsi:type="dcterms:W3CDTF">2011-11-27T16:52:56Z</dcterms:created>
  <dcterms:modified xsi:type="dcterms:W3CDTF">2014-03-13T09:05:45Z</dcterms:modified>
  <cp:category/>
  <cp:version/>
  <cp:contentType/>
  <cp:contentStatus/>
</cp:coreProperties>
</file>